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amlet\UserShares\dpmc\data\HollandS\Documents\temp\"/>
    </mc:Choice>
  </mc:AlternateContent>
  <xr:revisionPtr revIDLastSave="0" documentId="13_ncr:1_{27B9D6F7-5E2C-41E7-B514-4525B0DE4FE7}" xr6:coauthVersionLast="47" xr6:coauthVersionMax="47" xr10:uidLastSave="{00000000-0000-0000-0000-000000000000}"/>
  <bookViews>
    <workbookView xWindow="-120" yWindow="-12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expenses'!$A$1:$E$28</definedName>
    <definedName name="_xlnm.Print_Area" localSheetId="5">'Gifts and benefits'!$A$1:$F$33</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4" l="1"/>
  <c r="C22" i="3"/>
  <c r="C25" i="2"/>
  <c r="C51" i="1"/>
  <c r="C63" i="1"/>
  <c r="C20" i="1"/>
  <c r="B6" i="13" l="1"/>
  <c r="E60" i="13"/>
  <c r="C60" i="13"/>
  <c r="C24" i="4"/>
  <c r="C23" i="4"/>
  <c r="B60" i="13" l="1"/>
  <c r="B59" i="13"/>
  <c r="D59" i="13"/>
  <c r="B58" i="13"/>
  <c r="D58" i="13"/>
  <c r="D57" i="13"/>
  <c r="B57" i="13"/>
  <c r="D56" i="13"/>
  <c r="B56" i="13"/>
  <c r="D55" i="13"/>
  <c r="B55" i="13"/>
  <c r="F58" i="13" l="1"/>
  <c r="D25" i="2" s="1"/>
  <c r="F60" i="13"/>
  <c r="E22" i="4" s="1"/>
  <c r="F59" i="13"/>
  <c r="D22" i="3" s="1"/>
  <c r="F57" i="13"/>
  <c r="F56" i="13"/>
  <c r="F55" i="13"/>
  <c r="C13" i="13"/>
  <c r="C12" i="13"/>
  <c r="C11" i="13"/>
  <c r="D20" i="1" l="1"/>
  <c r="D51" i="1"/>
  <c r="D63" i="1"/>
  <c r="C16" i="13"/>
  <c r="C17" i="13"/>
  <c r="C15" i="13" l="1"/>
  <c r="F12" i="13" l="1"/>
  <c r="C22" i="4"/>
  <c r="F11" i="13" s="1"/>
  <c r="F13" i="13" l="1"/>
  <c r="B63" i="1"/>
  <c r="B17" i="13" s="1"/>
  <c r="B51" i="1"/>
  <c r="B16" i="13" s="1"/>
  <c r="B20" i="1"/>
  <c r="B15" i="13" s="1"/>
  <c r="B22" i="3" l="1"/>
  <c r="B13" i="13" s="1"/>
  <c r="B25" i="2"/>
  <c r="B12" i="13" s="1"/>
  <c r="B11" i="13" l="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3"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<sst xmlns="http://schemas.openxmlformats.org/spreadsheetml/2006/main" count="362" uniqueCount="245">
  <si>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</si>
  <si>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</si>
  <si>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</si>
  <si>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</si>
  <si>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</si>
  <si>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</si>
  <si>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</si>
  <si>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</si>
  <si>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</si>
  <si>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</si>
  <si>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</si>
  <si>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</si>
  <si>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</si>
  <si>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</si>
  <si>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</si>
  <si>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</si>
  <si>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</si>
  <si>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</si>
  <si>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</si>
  <si>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</si>
  <si>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</si>
  <si>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</si>
  <si>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</si>
  <si>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</si>
  <si>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</si>
  <si>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</si>
  <si>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</si>
  <si>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</si>
  <si>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</si>
  <si>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</si>
  <si>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</si>
  <si>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</si>
  <si>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</si>
  <si>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</si>
  <si>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</si>
  <si>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</si>
  <si>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</si>
  <si>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</si>
  <si>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</si>
  <si>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</si>
  <si>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</si>
  <si>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</si>
  <si>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</si>
  <si>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</si>
  <si>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</si>
  <si>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</si>
  <si>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</si>
  <si>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</si>
  <si>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</si>
  <si>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</si>
  <si>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</si>
  <si>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</si>
  <si>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</si>
  <si>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</si>
  <si>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</si>
  <si>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</si>
  <si>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</si>
  <si>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</si>
  <si>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</si>
  <si>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</si>
  <si>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</si>
  <si>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</si>
  <si>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</si>
  <si>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</si>
  <si>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</si>
  <si>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</si>
  <si>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</si>
  <si>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</si>
  <si>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</si>
  <si>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</si>
  <si>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</si>
  <si>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</si>
  <si>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</si>
  <si>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</si>
  <si>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</si>
  <si>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</si>
  <si>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</si>
  <si>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</si>
  <si>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</si>
  <si>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</si>
  <si>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</si>
  <si>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</si>
  <si>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</si>
  <si>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</si>
  <si>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</si>
  <si>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</si>
  <si>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</si>
  <si>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</si>
  <si>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</si>
  <si>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</si>
  <si>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</si>
  <si>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</si>
  <si>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</si>
  <si>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</si>
  <si>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</si>
  <si>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</si>
  <si>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</si>
  <si>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</si>
  <si>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</si>
  <si>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</si>
  <si>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</si>
  <si>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</si>
  <si>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</si>
  <si>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</si>
  <si>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</si>
  <si>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</si>
  <si>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</si>
  <si>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</si>
  <si>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</si>
  <si>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</si>
  <si>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</si>
  <si>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</si>
  <si>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</si>
  <si>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</si>
  <si>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</si>
  <si>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</si>
  <si>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</si>
  <si>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</si>
  <si>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</si>
  <si>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</si>
  <si>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</si>
  <si>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</si>
  <si>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</si>
  <si>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</si>
  <si>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</si>
  <si>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</si>
  <si>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</si>
  <si>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</si>
  <si>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</si>
  <si>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</si>
  <si>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</si>
  <si>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</si>
  <si>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</si>
  <si>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</si>
  <si>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</si>
  <si>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</si>
  <si>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</si>
  <si>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</si>
  <si>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</si>
  <si>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</si>
  <si>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</si>
  <si>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</si>
  <si>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</si>
  <si>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</si>
  <si>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</si>
  <si>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</si>
  <si>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</si>
  <si>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</si>
  <si>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</si>
  <si>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</si>
  <si>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</si>
  <si>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</si>
  <si>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</si>
  <si>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</si>
  <si>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</si>
  <si>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</si>
  <si>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</si>
  <si>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</si>
  <si>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</si>
  <si>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</si>
  <si>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</si>
  <si>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</si>
  <si>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</si>
  <si>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</si>
  <si>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</si>
  <si>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</si>
  <si>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</si>
  <si>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</si>
  <si>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</si>
  <si>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National Emergency Management Agency</t>
  </si>
  <si>
    <t xml:space="preserve">National Emergency Management Agency </t>
  </si>
  <si>
    <t xml:space="preserve">Victoria University Bookshop Waitangi Treaty Settlement Book </t>
  </si>
  <si>
    <t xml:space="preserve">Travel with Minister for Emergency Management </t>
  </si>
  <si>
    <t>Airfares</t>
  </si>
  <si>
    <t>Westport</t>
  </si>
  <si>
    <t>Accommodation</t>
  </si>
  <si>
    <t>Nelson</t>
  </si>
  <si>
    <t>Dunedin</t>
  </si>
  <si>
    <t>Meeting with Civil Defence Emergency Management Group</t>
  </si>
  <si>
    <t>Christchurch</t>
  </si>
  <si>
    <t>Christchurch City Council Blessing at Bottle Lake Forest Park</t>
  </si>
  <si>
    <t>Hire car</t>
  </si>
  <si>
    <t>Hokitika</t>
  </si>
  <si>
    <t>Blenheim</t>
  </si>
  <si>
    <t>Taxi</t>
  </si>
  <si>
    <t xml:space="preserve">NZSL Lesson for NZSL Leaders' Challenge Video </t>
  </si>
  <si>
    <t>Professional Development</t>
  </si>
  <si>
    <t>Wellington</t>
  </si>
  <si>
    <t xml:space="preserve">Accommodation </t>
  </si>
  <si>
    <t>Phone and Data Costs</t>
  </si>
  <si>
    <t>Koha</t>
  </si>
  <si>
    <t>Digital Passport Photo for The Global Platform for Disaster Risk Reduction United Nations Registration</t>
  </si>
  <si>
    <t>Digital Passport Photo</t>
  </si>
  <si>
    <t>Te Kotahi o Te Tauihu Charitable Trust</t>
  </si>
  <si>
    <t>Waikawa Marae</t>
  </si>
  <si>
    <t>Hauhanga Marae</t>
  </si>
  <si>
    <t>Onuku Marae</t>
  </si>
  <si>
    <t>No expenses to disclose.</t>
  </si>
  <si>
    <t>In CE's Office</t>
  </si>
  <si>
    <t>H.E. Mr. Muktesh K. Pardeshi, High Commissioner of India</t>
  </si>
  <si>
    <t>Emergency Management Institute</t>
  </si>
  <si>
    <t>Massey University</t>
  </si>
  <si>
    <t>Speaking invitation</t>
  </si>
  <si>
    <t>Plus spouse</t>
  </si>
  <si>
    <t>Security Systems Professional Development Programme (SSPDP) - Senior Officials Dinner</t>
  </si>
  <si>
    <t>Ngāi Tahu</t>
  </si>
  <si>
    <t>Meet and Greet</t>
  </si>
  <si>
    <t xml:space="preserve">Arthur David Gawn </t>
  </si>
  <si>
    <t>Arthur David Gawn</t>
  </si>
  <si>
    <t>Invitation from the High Commissioner of India to a Cultural Evening and Reception to celebrate the Operational Launch of India's new premises</t>
  </si>
  <si>
    <t>Victoria University</t>
  </si>
  <si>
    <t>Security Sector Professional Development Programme Dinner</t>
  </si>
  <si>
    <t xml:space="preserve">Victoria University </t>
  </si>
  <si>
    <t>Victoria University (SSPDP)</t>
  </si>
  <si>
    <t>Invitation to Te Rūnanga Ngāi Tahu</t>
  </si>
  <si>
    <t>Bluestar DPMC Business Cards</t>
  </si>
  <si>
    <t>Business Cards</t>
  </si>
  <si>
    <t>Sept 21 to June 22</t>
  </si>
  <si>
    <t>Monthly Fees</t>
  </si>
  <si>
    <t xml:space="preserve">Airfares </t>
  </si>
  <si>
    <t xml:space="preserve">Christchurch </t>
  </si>
  <si>
    <t xml:space="preserve">Hokitika </t>
  </si>
  <si>
    <t xml:space="preserve">Travel with Minsiter for Emergency Management </t>
  </si>
  <si>
    <t xml:space="preserve">Blenheim </t>
  </si>
  <si>
    <t xml:space="preserve">Commissioning of marae resilience programme </t>
  </si>
  <si>
    <t xml:space="preserve">Hire car </t>
  </si>
  <si>
    <t xml:space="preserve">Invercargill </t>
  </si>
  <si>
    <t xml:space="preserve">Travel with Minister for Emergency Management - Southland Mayors Regional Forum </t>
  </si>
  <si>
    <t>Hiokitika</t>
  </si>
  <si>
    <t>Travel with Minister for Emergency Management (Breakfast for 3 West Coast Weather event)</t>
  </si>
  <si>
    <t>Travel with Minister for Emergency Management</t>
  </si>
  <si>
    <t>Travel with Minister for Emergency Management (23- 25 Sep)</t>
  </si>
  <si>
    <t>Hire car &amp; fuel</t>
  </si>
  <si>
    <t>Airfare</t>
  </si>
  <si>
    <t>Wellington &amp; Christchurch</t>
  </si>
  <si>
    <t>Taxi (x4)</t>
  </si>
  <si>
    <t xml:space="preserve">Breakfast for 3 people </t>
  </si>
  <si>
    <t>Meal for 3 people</t>
  </si>
  <si>
    <t xml:space="preserve">Pike River Recovery Agency closure and visits to Greymouth and Westport emergency management </t>
  </si>
  <si>
    <t>UN Global Platform Conference</t>
  </si>
  <si>
    <t>Bali</t>
  </si>
  <si>
    <t>Non-refundable accommodation costs</t>
  </si>
  <si>
    <t>Pike River Recovery Agency Handover event</t>
  </si>
  <si>
    <t>Non-refundable accommodation costs (6 nights) - a travel insurance claim for this cost has been submitted</t>
  </si>
  <si>
    <t>This disclosure has been approved by the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</si>
</sst>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00_);[Red]\(&quot;$&quot;#,##0.00\)"/>
    <numFmt numFmtId="165" formatCode="_(&quot;$&quot;* #,##0.00_);_(&quot;$&quot;* \(#,##0.00\);_(&quot;$&quot;* &quot;-&quot;??_);_(@_)"/>
    <numFmt numFmtId="166" formatCode="&quot;$&quot;#,##0.00"/>
    <numFmt numFmtId="167" formatCode="[$-1409]d\ mmmm\ yyyy;@"/>
    <numFmt numFmtId="168" formatCode="&quot;$&quot;#,##0.00;[Red]&quot;$&quot;#,##0.00"/>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
      <sz val="10"/>
      <color rgb="FFC00000"/>
      <name val="Arial"/>
      <family val="2"/>
    </font>
    <font>
      <strike/>
      <sz val="10"/>
      <color rgb="FFC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91">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167" fontId="15" fillId="11" borderId="3" xfId="0" applyNumberFormat="1" applyFont="1" applyFill="1" applyBorder="1" applyAlignment="1" applyProtection="1">
      <alignment horizontal="right" vertical="center"/>
      <protection locked="0"/>
    </xf>
    <xf numFmtId="0" fontId="37" fillId="0" borderId="0" xfId="0" applyFont="1" applyAlignment="1" applyProtection="1">
      <alignment wrapText="1"/>
      <protection locked="0"/>
    </xf>
    <xf numFmtId="0" fontId="37" fillId="0" borderId="0" xfId="0" applyFont="1" applyProtection="1">
      <protection locked="0"/>
    </xf>
    <xf numFmtId="0" fontId="38" fillId="0" borderId="0" xfId="0" applyFont="1" applyAlignment="1" applyProtection="1">
      <alignment wrapText="1"/>
      <protection locked="0"/>
    </xf>
    <xf numFmtId="0" fontId="38" fillId="0" borderId="0" xfId="0" applyFont="1" applyProtection="1">
      <protection locked="0"/>
    </xf>
    <xf numFmtId="0" fontId="15" fillId="0" borderId="0" xfId="0" applyFont="1" applyAlignment="1" applyProtection="1">
      <alignment wrapText="1"/>
      <protection locked="0"/>
    </xf>
    <xf numFmtId="0" fontId="15" fillId="0" borderId="0" xfId="0" applyFont="1" applyProtection="1">
      <protection locked="0"/>
    </xf>
    <xf numFmtId="168" fontId="15" fillId="11" borderId="4" xfId="0" applyNumberFormat="1" applyFont="1" applyFill="1" applyBorder="1" applyAlignment="1" applyProtection="1">
      <alignment vertical="center" wrapText="1"/>
      <protection locked="0"/>
    </xf>
    <xf numFmtId="0" fontId="15" fillId="0" borderId="0" xfId="0" applyFont="1" applyBorder="1" applyAlignment="1" applyProtection="1">
      <alignment wrapText="1"/>
    </xf>
    <xf numFmtId="0" fontId="15" fillId="0" borderId="0" xfId="0" applyFont="1" applyProtection="1"/>
    <xf numFmtId="0" fontId="15" fillId="0" borderId="0" xfId="0" applyFont="1" applyAlignment="1" applyProtection="1">
      <alignment vertical="center" wrapText="1"/>
    </xf>
    <xf numFmtId="167" fontId="15" fillId="0" borderId="3" xfId="0" applyNumberFormat="1" applyFont="1" applyFill="1" applyBorder="1" applyAlignment="1" applyProtection="1">
      <alignment vertical="center"/>
      <protection locked="0"/>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8" fontId="15" fillId="11" borderId="4" xfId="0" applyNumberFormat="1" applyFont="1" applyFill="1" applyBorder="1" applyAlignment="1" applyProtection="1">
      <alignment vertical="center" wrapText="1"/>
      <protection locked="0"/>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9900"/>
      <color rgb="FFCCFF66"/>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19" zoomScaleNormal="100" workbookViewId="0">
      <selection activeCell="A57" sqref="A57"/>
    </sheetView>
  </sheetViews>
  <sheetFormatPr defaultColWidth="0" defaultRowHeight="14.25" zeroHeight="1" x14ac:dyDescent="0.2"/>
  <cols>
    <col min="1" max="1" width="219.28515625" style="69" customWidth="1"/>
    <col min="2" max="2" width="33.28515625" style="68" customWidth="1"/>
    <col min="3" max="16384" width="8.7109375" style="16" hidden="1"/>
  </cols>
  <sheetData>
    <row r="1" spans="1:2" ht="23.25" customHeight="1" x14ac:dyDescent="0.2">
      <c r="A1" s="67" t="s">
        <v>0</v>
      </c>
    </row>
    <row r="2" spans="1:2" ht="33" customHeight="1" x14ac:dyDescent="0.2">
      <c r="A2" s="131" t="s">
        <v>1</v>
      </c>
    </row>
    <row r="3" spans="1:2" ht="17.25" customHeight="1" x14ac:dyDescent="0.2"/>
    <row r="4" spans="1:2" ht="23.25" customHeight="1" x14ac:dyDescent="0.2">
      <c r="A4" s="145" t="s">
        <v>2</v>
      </c>
    </row>
    <row r="5" spans="1:2" ht="17.25" customHeight="1" x14ac:dyDescent="0.2"/>
    <row r="6" spans="1:2" ht="23.25" customHeight="1" x14ac:dyDescent="0.2">
      <c r="A6" s="70" t="s">
        <v>3</v>
      </c>
    </row>
    <row r="7" spans="1:2" ht="17.25" customHeight="1" x14ac:dyDescent="0.2">
      <c r="A7" s="71" t="s">
        <v>4</v>
      </c>
    </row>
    <row r="8" spans="1:2" ht="17.25" customHeight="1" x14ac:dyDescent="0.2">
      <c r="A8" s="72" t="s">
        <v>5</v>
      </c>
    </row>
    <row r="9" spans="1:2" ht="17.25" customHeight="1" x14ac:dyDescent="0.2">
      <c r="A9" s="72"/>
    </row>
    <row r="10" spans="1:2" ht="23.25" customHeight="1" x14ac:dyDescent="0.2">
      <c r="A10" s="70" t="s">
        <v>6</v>
      </c>
      <c r="B10" s="104" t="s">
        <v>7</v>
      </c>
    </row>
    <row r="11" spans="1:2" ht="17.25" customHeight="1" x14ac:dyDescent="0.2">
      <c r="A11" s="73" t="s">
        <v>8</v>
      </c>
    </row>
    <row r="12" spans="1:2" ht="17.25" customHeight="1" x14ac:dyDescent="0.2">
      <c r="A12" s="72" t="s">
        <v>9</v>
      </c>
    </row>
    <row r="13" spans="1:2" ht="17.25" customHeight="1" x14ac:dyDescent="0.2">
      <c r="A13" s="72" t="s">
        <v>10</v>
      </c>
    </row>
    <row r="14" spans="1:2" ht="17.25" customHeight="1" x14ac:dyDescent="0.2">
      <c r="A14" s="74" t="s">
        <v>11</v>
      </c>
    </row>
    <row r="15" spans="1:2" ht="17.25" customHeight="1" x14ac:dyDescent="0.2">
      <c r="A15" s="72" t="s">
        <v>12</v>
      </c>
    </row>
    <row r="16" spans="1:2" ht="17.25" customHeight="1" x14ac:dyDescent="0.2">
      <c r="A16" s="72"/>
    </row>
    <row r="17" spans="1:1" ht="23.25" customHeight="1" x14ac:dyDescent="0.2">
      <c r="A17" s="70" t="s">
        <v>13</v>
      </c>
    </row>
    <row r="18" spans="1:1" ht="17.25" customHeight="1" x14ac:dyDescent="0.2">
      <c r="A18" s="74" t="s">
        <v>14</v>
      </c>
    </row>
    <row r="19" spans="1:1" ht="17.25" customHeight="1" x14ac:dyDescent="0.2">
      <c r="A19" s="74" t="s">
        <v>15</v>
      </c>
    </row>
    <row r="20" spans="1:1" ht="17.25" customHeight="1" x14ac:dyDescent="0.2">
      <c r="A20" s="100" t="s">
        <v>16</v>
      </c>
    </row>
    <row r="21" spans="1:1" ht="17.25" customHeight="1" x14ac:dyDescent="0.2">
      <c r="A21" s="75"/>
    </row>
    <row r="22" spans="1:1" ht="23.25" customHeight="1" x14ac:dyDescent="0.2">
      <c r="A22" s="70" t="s">
        <v>17</v>
      </c>
    </row>
    <row r="23" spans="1:1" ht="17.25" customHeight="1" x14ac:dyDescent="0.2">
      <c r="A23" s="75" t="s">
        <v>18</v>
      </c>
    </row>
    <row r="24" spans="1:1" ht="17.25" customHeight="1" x14ac:dyDescent="0.2">
      <c r="A24" s="75"/>
    </row>
    <row r="25" spans="1:1" ht="23.25" customHeight="1" x14ac:dyDescent="0.2">
      <c r="A25" s="70" t="s">
        <v>19</v>
      </c>
    </row>
    <row r="26" spans="1:1" ht="17.25" customHeight="1" x14ac:dyDescent="0.2">
      <c r="A26" s="76" t="s">
        <v>20</v>
      </c>
    </row>
    <row r="27" spans="1:1" ht="32.25" customHeight="1" x14ac:dyDescent="0.2">
      <c r="A27" s="74" t="s">
        <v>21</v>
      </c>
    </row>
    <row r="28" spans="1:1" ht="17.25" customHeight="1" x14ac:dyDescent="0.2">
      <c r="A28" s="76" t="s">
        <v>22</v>
      </c>
    </row>
    <row r="29" spans="1:1" ht="32.25" customHeight="1" x14ac:dyDescent="0.2">
      <c r="A29" s="74" t="s">
        <v>23</v>
      </c>
    </row>
    <row r="30" spans="1:1" ht="17.25" customHeight="1" x14ac:dyDescent="0.2">
      <c r="A30" s="76" t="s">
        <v>24</v>
      </c>
    </row>
    <row r="31" spans="1:1" ht="17.25" customHeight="1" x14ac:dyDescent="0.2">
      <c r="A31" s="74" t="s">
        <v>25</v>
      </c>
    </row>
    <row r="32" spans="1:1" ht="17.25" customHeight="1" x14ac:dyDescent="0.2">
      <c r="A32" s="76" t="s">
        <v>26</v>
      </c>
    </row>
    <row r="33" spans="1:1" ht="32.25" customHeight="1" x14ac:dyDescent="0.2">
      <c r="A33" s="77" t="s">
        <v>27</v>
      </c>
    </row>
    <row r="34" spans="1:1" ht="32.25" customHeight="1" x14ac:dyDescent="0.2">
      <c r="A34" s="78" t="s">
        <v>28</v>
      </c>
    </row>
    <row r="35" spans="1:1" ht="17.25" customHeight="1" x14ac:dyDescent="0.2">
      <c r="A35" s="76" t="s">
        <v>29</v>
      </c>
    </row>
    <row r="36" spans="1:1" ht="32.25" customHeight="1" x14ac:dyDescent="0.2">
      <c r="A36" s="74" t="s">
        <v>30</v>
      </c>
    </row>
    <row r="37" spans="1:1" ht="32.25" customHeight="1" x14ac:dyDescent="0.2">
      <c r="A37" s="77" t="s">
        <v>31</v>
      </c>
    </row>
    <row r="38" spans="1:1" ht="32.25" customHeight="1" x14ac:dyDescent="0.2">
      <c r="A38" s="74" t="s">
        <v>32</v>
      </c>
    </row>
    <row r="39" spans="1:1" ht="17.25" customHeight="1" x14ac:dyDescent="0.2">
      <c r="A39" s="78"/>
    </row>
    <row r="40" spans="1:1" ht="22.5" customHeight="1" x14ac:dyDescent="0.2">
      <c r="A40" s="70" t="s">
        <v>33</v>
      </c>
    </row>
    <row r="41" spans="1:1" ht="17.25" customHeight="1" x14ac:dyDescent="0.2">
      <c r="A41" s="83" t="s">
        <v>34</v>
      </c>
    </row>
    <row r="42" spans="1:1" ht="17.25" customHeight="1" x14ac:dyDescent="0.2">
      <c r="A42" s="79" t="s">
        <v>35</v>
      </c>
    </row>
    <row r="43" spans="1:1" ht="17.25" customHeight="1" x14ac:dyDescent="0.2">
      <c r="A43" s="80" t="s">
        <v>36</v>
      </c>
    </row>
    <row r="44" spans="1:1" ht="32.25" customHeight="1" x14ac:dyDescent="0.2">
      <c r="A44" s="80" t="s">
        <v>37</v>
      </c>
    </row>
    <row r="45" spans="1:1" ht="32.25" customHeight="1" x14ac:dyDescent="0.2">
      <c r="A45" s="80" t="s">
        <v>38</v>
      </c>
    </row>
    <row r="46" spans="1:1" ht="17.25" customHeight="1" x14ac:dyDescent="0.2">
      <c r="A46" s="81" t="s">
        <v>39</v>
      </c>
    </row>
    <row r="47" spans="1:1" ht="32.25" customHeight="1" x14ac:dyDescent="0.2">
      <c r="A47" s="77" t="s">
        <v>40</v>
      </c>
    </row>
    <row r="48" spans="1:1" ht="32.25" customHeight="1" x14ac:dyDescent="0.2">
      <c r="A48" s="77" t="s">
        <v>41</v>
      </c>
    </row>
    <row r="49" spans="1:1" ht="32.25" customHeight="1" x14ac:dyDescent="0.2">
      <c r="A49" s="80" t="s">
        <v>42</v>
      </c>
    </row>
    <row r="50" spans="1:1" ht="17.25" customHeight="1" x14ac:dyDescent="0.2">
      <c r="A50" s="80" t="s">
        <v>43</v>
      </c>
    </row>
    <row r="51" spans="1:1" ht="17.25" customHeight="1" x14ac:dyDescent="0.2">
      <c r="A51" s="80" t="s">
        <v>44</v>
      </c>
    </row>
    <row r="52" spans="1:1" ht="17.25" customHeight="1" x14ac:dyDescent="0.2">
      <c r="A52" s="80"/>
    </row>
    <row r="53" spans="1:1" ht="22.5" customHeight="1" x14ac:dyDescent="0.2">
      <c r="A53" s="70" t="s">
        <v>45</v>
      </c>
    </row>
    <row r="54" spans="1:1" ht="32.25" customHeight="1" x14ac:dyDescent="0.2">
      <c r="A54" s="139" t="s">
        <v>46</v>
      </c>
    </row>
    <row r="55" spans="1:1" ht="17.25" customHeight="1" x14ac:dyDescent="0.2">
      <c r="A55" s="82" t="s">
        <v>47</v>
      </c>
    </row>
    <row r="56" spans="1:1" ht="17.25" customHeight="1" x14ac:dyDescent="0.2">
      <c r="A56" s="83" t="s">
        <v>48</v>
      </c>
    </row>
    <row r="57" spans="1:1" ht="17.25" customHeight="1" x14ac:dyDescent="0.2">
      <c r="A57" s="100" t="s">
        <v>49</v>
      </c>
    </row>
    <row r="58" spans="1:1" ht="17.25" customHeight="1" x14ac:dyDescent="0.2">
      <c r="A58" s="84" t="s">
        <v>50</v>
      </c>
    </row>
    <row r="59" spans="1:1" x14ac:dyDescent="0.2"/>
    <row r="61" spans="1:1" hidden="1" x14ac:dyDescent="0.2">
      <c r="A61" s="85"/>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8" sqref="G8"/>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3" t="s">
        <v>51</v>
      </c>
      <c r="B1" s="173"/>
      <c r="C1" s="173"/>
      <c r="D1" s="173"/>
      <c r="E1" s="173"/>
      <c r="F1" s="173"/>
      <c r="G1" s="46"/>
      <c r="H1" s="46"/>
      <c r="I1" s="46"/>
      <c r="J1" s="46"/>
      <c r="K1" s="46"/>
    </row>
    <row r="2" spans="1:11" ht="21" customHeight="1" x14ac:dyDescent="0.2">
      <c r="A2" s="4" t="s">
        <v>52</v>
      </c>
      <c r="B2" s="174" t="s">
        <v>170</v>
      </c>
      <c r="C2" s="174"/>
      <c r="D2" s="174"/>
      <c r="E2" s="174"/>
      <c r="F2" s="174"/>
      <c r="G2" s="46"/>
      <c r="H2" s="46"/>
      <c r="I2" s="46"/>
      <c r="J2" s="46"/>
      <c r="K2" s="46"/>
    </row>
    <row r="3" spans="1:11" ht="21" customHeight="1" x14ac:dyDescent="0.2">
      <c r="A3" s="4" t="s">
        <v>53</v>
      </c>
      <c r="B3" s="174" t="s">
        <v>207</v>
      </c>
      <c r="C3" s="174"/>
      <c r="D3" s="174"/>
      <c r="E3" s="174"/>
      <c r="F3" s="174"/>
      <c r="G3" s="46"/>
      <c r="H3" s="46"/>
      <c r="I3" s="46"/>
      <c r="J3" s="46"/>
      <c r="K3" s="46"/>
    </row>
    <row r="4" spans="1:11" ht="21" customHeight="1" x14ac:dyDescent="0.2">
      <c r="A4" s="4" t="s">
        <v>54</v>
      </c>
      <c r="B4" s="175">
        <v>44440</v>
      </c>
      <c r="C4" s="175"/>
      <c r="D4" s="175"/>
      <c r="E4" s="175"/>
      <c r="F4" s="175"/>
      <c r="G4" s="46"/>
      <c r="H4" s="46"/>
      <c r="I4" s="46"/>
      <c r="J4" s="46"/>
      <c r="K4" s="46"/>
    </row>
    <row r="5" spans="1:11" ht="21" customHeight="1" x14ac:dyDescent="0.2">
      <c r="A5" s="4" t="s">
        <v>55</v>
      </c>
      <c r="B5" s="175">
        <v>44742</v>
      </c>
      <c r="C5" s="175"/>
      <c r="D5" s="175"/>
      <c r="E5" s="175"/>
      <c r="F5" s="175"/>
      <c r="G5" s="46"/>
      <c r="H5" s="46"/>
      <c r="I5" s="46"/>
      <c r="J5" s="46"/>
      <c r="K5" s="46"/>
    </row>
    <row r="6" spans="1:11" ht="21" customHeight="1" x14ac:dyDescent="0.2">
      <c r="A6" s="4" t="s">
        <v>56</v>
      </c>
      <c r="B6" s="172" t="str">
        <f>IF(AND(Travel!B7&lt;&gt;A30,Hospitality!B7&lt;&gt;A30,'All other expenses'!B7&lt;&gt;A30,'Gifts and benefits'!B7&lt;&gt;A30),A31,IF(AND(Travel!B7=A30,Hospitality!B7=A30,'All other expenses'!B7=A30,'Gifts and benefits'!B7=A30),A33,A32))</f>
        <v>Data and totals checked on all sheets</v>
      </c>
      <c r="C6" s="172"/>
      <c r="D6" s="172"/>
      <c r="E6" s="172"/>
      <c r="F6" s="172"/>
      <c r="G6" s="34"/>
      <c r="H6" s="46"/>
      <c r="I6" s="46"/>
      <c r="J6" s="46"/>
      <c r="K6" s="46"/>
    </row>
    <row r="7" spans="1:11" ht="21" customHeight="1" x14ac:dyDescent="0.2">
      <c r="A7" s="4" t="s">
        <v>57</v>
      </c>
      <c r="B7" s="171" t="s">
        <v>89</v>
      </c>
      <c r="C7" s="171"/>
      <c r="D7" s="171"/>
      <c r="E7" s="171"/>
      <c r="F7" s="171"/>
      <c r="G7" s="34"/>
      <c r="H7" s="46"/>
      <c r="I7" s="46"/>
      <c r="J7" s="46"/>
      <c r="K7" s="46"/>
    </row>
    <row r="8" spans="1:11" ht="21" customHeight="1" x14ac:dyDescent="0.2">
      <c r="A8" s="4" t="s">
        <v>59</v>
      </c>
      <c r="B8" s="171" t="s">
        <v>244</v>
      </c>
      <c r="C8" s="171"/>
      <c r="D8" s="171"/>
      <c r="E8" s="171"/>
      <c r="F8" s="171"/>
      <c r="G8" s="34"/>
      <c r="H8" s="46"/>
      <c r="I8" s="46"/>
      <c r="J8" s="46"/>
      <c r="K8" s="46"/>
    </row>
    <row r="9" spans="1:11" ht="66.75" customHeight="1" x14ac:dyDescent="0.2">
      <c r="A9" s="170" t="s">
        <v>60</v>
      </c>
      <c r="B9" s="170"/>
      <c r="C9" s="170"/>
      <c r="D9" s="170"/>
      <c r="E9" s="170"/>
      <c r="F9" s="170"/>
      <c r="G9" s="34"/>
      <c r="H9" s="46"/>
      <c r="I9" s="46"/>
      <c r="J9" s="46"/>
      <c r="K9" s="46"/>
    </row>
    <row r="10" spans="1:11" s="130" customFormat="1" ht="36" customHeight="1" x14ac:dyDescent="0.2">
      <c r="A10" s="124" t="s">
        <v>61</v>
      </c>
      <c r="B10" s="125" t="s">
        <v>62</v>
      </c>
      <c r="C10" s="125" t="s">
        <v>63</v>
      </c>
      <c r="D10" s="126"/>
      <c r="E10" s="127" t="s">
        <v>29</v>
      </c>
      <c r="F10" s="128" t="s">
        <v>64</v>
      </c>
      <c r="G10" s="129"/>
      <c r="H10" s="129"/>
      <c r="I10" s="129"/>
      <c r="J10" s="129"/>
      <c r="K10" s="129"/>
    </row>
    <row r="11" spans="1:11" ht="27.75" customHeight="1" x14ac:dyDescent="0.2">
      <c r="A11" s="10" t="s">
        <v>65</v>
      </c>
      <c r="B11" s="93">
        <f>B15+B16+B17</f>
        <v>7024.6699999999992</v>
      </c>
      <c r="C11" s="101" t="str">
        <f>IF(Travel!B6="",A34,Travel!B6)</f>
        <v>Figures exclude GST</v>
      </c>
      <c r="D11" s="8"/>
      <c r="E11" s="10" t="s">
        <v>66</v>
      </c>
      <c r="F11" s="55">
        <f>'Gifts and benefits'!C22</f>
        <v>6</v>
      </c>
      <c r="G11" s="47"/>
      <c r="H11" s="47"/>
      <c r="I11" s="47"/>
      <c r="J11" s="47"/>
      <c r="K11" s="47"/>
    </row>
    <row r="12" spans="1:11" ht="27.75" customHeight="1" x14ac:dyDescent="0.2">
      <c r="A12" s="10" t="s">
        <v>24</v>
      </c>
      <c r="B12" s="93">
        <f>Hospitality!B25</f>
        <v>490</v>
      </c>
      <c r="C12" s="101" t="str">
        <f>IF(Hospitality!B6="",A34,Hospitality!B6)</f>
        <v>Figures include GST (where applicable)</v>
      </c>
      <c r="D12" s="8"/>
      <c r="E12" s="10" t="s">
        <v>67</v>
      </c>
      <c r="F12" s="55">
        <f>'Gifts and benefits'!C23</f>
        <v>6</v>
      </c>
      <c r="G12" s="47"/>
      <c r="H12" s="47"/>
      <c r="I12" s="47"/>
      <c r="J12" s="47"/>
      <c r="K12" s="47"/>
    </row>
    <row r="13" spans="1:11" ht="27.75" customHeight="1" x14ac:dyDescent="0.2">
      <c r="A13" s="10" t="s">
        <v>68</v>
      </c>
      <c r="B13" s="93">
        <f>'All other expenses'!B22</f>
        <v>640.18000000000006</v>
      </c>
      <c r="C13" s="101" t="str">
        <f>IF('All other expenses'!B6="",A34,'All other expenses'!B6)</f>
        <v>Figures exclude GST</v>
      </c>
      <c r="D13" s="8"/>
      <c r="E13" s="10" t="s">
        <v>69</v>
      </c>
      <c r="F13" s="55">
        <f>'Gifts and benefits'!C24</f>
        <v>0</v>
      </c>
      <c r="G13" s="46"/>
      <c r="H13" s="46"/>
      <c r="I13" s="46"/>
      <c r="J13" s="46"/>
      <c r="K13" s="46"/>
    </row>
    <row r="14" spans="1:11" ht="12.75" customHeight="1" x14ac:dyDescent="0.2">
      <c r="A14" s="9"/>
      <c r="B14" s="94"/>
      <c r="C14" s="102"/>
      <c r="D14" s="56"/>
      <c r="E14" s="8"/>
      <c r="F14" s="57"/>
      <c r="G14" s="26"/>
      <c r="H14" s="26"/>
      <c r="I14" s="26"/>
      <c r="J14" s="26"/>
      <c r="K14" s="26"/>
    </row>
    <row r="15" spans="1:11" ht="27.75" customHeight="1" x14ac:dyDescent="0.2">
      <c r="A15" s="11" t="s">
        <v>70</v>
      </c>
      <c r="B15" s="95">
        <f>Travel!B20</f>
        <v>1560.2</v>
      </c>
      <c r="C15" s="103" t="str">
        <f>C11</f>
        <v>Figures exclude GST</v>
      </c>
      <c r="D15" s="8"/>
      <c r="E15" s="8"/>
      <c r="F15" s="57"/>
      <c r="G15" s="46"/>
      <c r="H15" s="46"/>
      <c r="I15" s="46"/>
      <c r="J15" s="46"/>
      <c r="K15" s="46"/>
    </row>
    <row r="16" spans="1:11" ht="27.75" customHeight="1" x14ac:dyDescent="0.2">
      <c r="A16" s="11" t="s">
        <v>71</v>
      </c>
      <c r="B16" s="95">
        <f>Travel!B51</f>
        <v>5464.4699999999993</v>
      </c>
      <c r="C16" s="103" t="str">
        <f>C11</f>
        <v>Figures exclude GST</v>
      </c>
      <c r="D16" s="58"/>
      <c r="E16" s="8"/>
      <c r="F16" s="59"/>
      <c r="G16" s="46"/>
      <c r="H16" s="46"/>
      <c r="I16" s="46"/>
      <c r="J16" s="46"/>
      <c r="K16" s="46"/>
    </row>
    <row r="17" spans="1:11" ht="27.75" customHeight="1" x14ac:dyDescent="0.2">
      <c r="A17" s="11" t="s">
        <v>72</v>
      </c>
      <c r="B17" s="95">
        <f>Travel!B63</f>
        <v>0</v>
      </c>
      <c r="C17" s="103" t="str">
        <f>C11</f>
        <v>Figures exclude GST</v>
      </c>
      <c r="D17" s="8"/>
      <c r="E17" s="8"/>
      <c r="F17" s="59"/>
      <c r="G17" s="46"/>
      <c r="H17" s="46"/>
      <c r="I17" s="46"/>
      <c r="J17" s="46"/>
      <c r="K17" s="46"/>
    </row>
    <row r="18" spans="1:11" ht="27.75" customHeight="1" x14ac:dyDescent="0.2">
      <c r="A18" s="27"/>
      <c r="B18" s="22"/>
      <c r="C18" s="27"/>
      <c r="D18" s="7"/>
      <c r="E18" s="7"/>
      <c r="F18" s="60"/>
      <c r="G18" s="61"/>
      <c r="H18" s="61"/>
      <c r="I18" s="61"/>
      <c r="J18" s="61"/>
      <c r="K18" s="61"/>
    </row>
    <row r="19" spans="1:11" x14ac:dyDescent="0.2">
      <c r="A19" s="51" t="s">
        <v>73</v>
      </c>
      <c r="B19" s="25"/>
      <c r="C19" s="26"/>
      <c r="D19" s="27"/>
      <c r="E19" s="27"/>
      <c r="F19" s="27"/>
      <c r="G19" s="27"/>
      <c r="H19" s="27"/>
      <c r="I19" s="27"/>
      <c r="J19" s="27"/>
      <c r="K19" s="27"/>
    </row>
    <row r="20" spans="1:11" x14ac:dyDescent="0.2">
      <c r="A20" s="23" t="s">
        <v>74</v>
      </c>
      <c r="B20" s="52"/>
      <c r="C20" s="52"/>
      <c r="D20" s="26"/>
      <c r="E20" s="26"/>
      <c r="F20" s="26"/>
      <c r="G20" s="27"/>
      <c r="H20" s="27"/>
      <c r="I20" s="27"/>
      <c r="J20" s="27"/>
      <c r="K20" s="27"/>
    </row>
    <row r="21" spans="1:11" ht="12.6" customHeight="1" x14ac:dyDescent="0.2">
      <c r="A21" s="23" t="s">
        <v>75</v>
      </c>
      <c r="B21" s="52"/>
      <c r="C21" s="52"/>
      <c r="D21" s="20"/>
      <c r="E21" s="27"/>
      <c r="F21" s="27"/>
      <c r="G21" s="27"/>
      <c r="H21" s="27"/>
      <c r="I21" s="27"/>
      <c r="J21" s="27"/>
      <c r="K21" s="27"/>
    </row>
    <row r="22" spans="1:11" ht="12.6" customHeight="1" x14ac:dyDescent="0.2">
      <c r="A22" s="23" t="s">
        <v>76</v>
      </c>
      <c r="B22" s="52"/>
      <c r="C22" s="52"/>
      <c r="D22" s="20"/>
      <c r="E22" s="27"/>
      <c r="F22" s="27"/>
      <c r="G22" s="27"/>
      <c r="H22" s="27"/>
      <c r="I22" s="27"/>
      <c r="J22" s="27"/>
      <c r="K22" s="27"/>
    </row>
    <row r="23" spans="1:11" ht="12.6" customHeight="1" x14ac:dyDescent="0.2">
      <c r="A23" s="23" t="s">
        <v>77</v>
      </c>
      <c r="B23" s="52"/>
      <c r="C23" s="52"/>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8" t="s">
        <v>58</v>
      </c>
      <c r="B36" s="97"/>
      <c r="C36" s="97"/>
      <c r="D36" s="97"/>
      <c r="E36" s="97"/>
      <c r="F36" s="97"/>
      <c r="G36" s="46"/>
      <c r="H36" s="46"/>
      <c r="I36" s="46"/>
      <c r="J36" s="46"/>
      <c r="K36" s="46"/>
    </row>
    <row r="37" spans="1:11" hidden="1" x14ac:dyDescent="0.2">
      <c r="A37" s="98" t="s">
        <v>89</v>
      </c>
      <c r="B37" s="97"/>
      <c r="C37" s="97"/>
      <c r="D37" s="97"/>
      <c r="E37" s="97"/>
      <c r="F37" s="97"/>
      <c r="G37" s="46"/>
      <c r="H37" s="46"/>
      <c r="I37" s="46"/>
      <c r="J37" s="46"/>
      <c r="K37" s="46"/>
    </row>
    <row r="38" spans="1:11" hidden="1" x14ac:dyDescent="0.2">
      <c r="A38" s="98" t="s">
        <v>168</v>
      </c>
      <c r="B38" s="97"/>
      <c r="C38" s="97"/>
      <c r="D38" s="97"/>
      <c r="E38" s="97"/>
      <c r="F38" s="97"/>
      <c r="G38" s="46"/>
      <c r="H38" s="46"/>
      <c r="I38" s="46"/>
      <c r="J38" s="46"/>
      <c r="K38" s="46"/>
    </row>
    <row r="39" spans="1:11" hidden="1" x14ac:dyDescent="0.2">
      <c r="A39" s="62" t="s">
        <v>90</v>
      </c>
      <c r="B39" s="5"/>
      <c r="C39" s="5"/>
      <c r="D39" s="5"/>
      <c r="E39" s="5"/>
      <c r="F39" s="5"/>
      <c r="G39" s="46"/>
      <c r="H39" s="46"/>
      <c r="I39" s="46"/>
      <c r="J39" s="46"/>
      <c r="K39" s="46"/>
    </row>
    <row r="40" spans="1:11" hidden="1" x14ac:dyDescent="0.2">
      <c r="A40" s="63" t="s">
        <v>91</v>
      </c>
      <c r="B40" s="5"/>
      <c r="C40" s="5"/>
      <c r="D40" s="5"/>
      <c r="E40" s="5"/>
      <c r="F40" s="5"/>
      <c r="G40" s="46"/>
      <c r="H40" s="46"/>
      <c r="I40" s="46"/>
      <c r="J40" s="46"/>
      <c r="K40" s="46"/>
    </row>
    <row r="41" spans="1:11" hidden="1" x14ac:dyDescent="0.2">
      <c r="A41" s="63" t="s">
        <v>92</v>
      </c>
      <c r="B41" s="5"/>
      <c r="C41" s="5"/>
      <c r="D41" s="5"/>
      <c r="E41" s="5"/>
      <c r="F41" s="5"/>
      <c r="G41" s="46"/>
      <c r="H41" s="46"/>
      <c r="I41" s="46"/>
      <c r="J41" s="46"/>
      <c r="K41" s="46"/>
    </row>
    <row r="42" spans="1:11" hidden="1" x14ac:dyDescent="0.2">
      <c r="A42" s="63" t="s">
        <v>93</v>
      </c>
      <c r="B42" s="5"/>
      <c r="C42" s="5"/>
      <c r="D42" s="5"/>
      <c r="E42" s="5"/>
      <c r="F42" s="5"/>
      <c r="G42" s="46"/>
      <c r="H42" s="46"/>
      <c r="I42" s="46"/>
      <c r="J42" s="46"/>
      <c r="K42" s="46"/>
    </row>
    <row r="43" spans="1:11" hidden="1" x14ac:dyDescent="0.2">
      <c r="A43" s="63" t="s">
        <v>94</v>
      </c>
      <c r="B43" s="5"/>
      <c r="C43" s="5"/>
      <c r="D43" s="5"/>
      <c r="E43" s="5"/>
      <c r="F43" s="5"/>
      <c r="G43" s="46"/>
      <c r="H43" s="46"/>
      <c r="I43" s="46"/>
      <c r="J43" s="46"/>
      <c r="K43" s="46"/>
    </row>
    <row r="44" spans="1:11" hidden="1" x14ac:dyDescent="0.2">
      <c r="A44" s="63" t="s">
        <v>95</v>
      </c>
      <c r="B44" s="5"/>
      <c r="C44" s="5"/>
      <c r="D44" s="5"/>
      <c r="E44" s="5"/>
      <c r="F44" s="5"/>
      <c r="G44" s="46"/>
      <c r="H44" s="46"/>
      <c r="I44" s="46"/>
      <c r="J44" s="46"/>
      <c r="K44" s="46"/>
    </row>
    <row r="45" spans="1:11" hidden="1" x14ac:dyDescent="0.2">
      <c r="A45" s="99" t="s">
        <v>96</v>
      </c>
      <c r="B45" s="97"/>
      <c r="C45" s="97"/>
      <c r="D45" s="97"/>
      <c r="E45" s="97"/>
      <c r="F45" s="97"/>
      <c r="G45" s="46"/>
      <c r="H45" s="46"/>
      <c r="I45" s="46"/>
      <c r="J45" s="46"/>
      <c r="K45" s="46"/>
    </row>
    <row r="46" spans="1:11" hidden="1" x14ac:dyDescent="0.2">
      <c r="A46" s="97" t="s">
        <v>97</v>
      </c>
      <c r="B46" s="97"/>
      <c r="C46" s="97"/>
      <c r="D46" s="97"/>
      <c r="E46" s="97"/>
      <c r="F46" s="97"/>
      <c r="G46" s="46"/>
      <c r="H46" s="46"/>
      <c r="I46" s="46"/>
      <c r="J46" s="46"/>
      <c r="K46" s="46"/>
    </row>
    <row r="47" spans="1:11" hidden="1" x14ac:dyDescent="0.2">
      <c r="A47" s="64">
        <v>-20000</v>
      </c>
      <c r="B47" s="5"/>
      <c r="C47" s="5"/>
      <c r="D47" s="5"/>
      <c r="E47" s="5"/>
      <c r="F47" s="5"/>
      <c r="G47" s="46"/>
      <c r="H47" s="46"/>
      <c r="I47" s="46"/>
      <c r="J47" s="46"/>
      <c r="K47" s="46"/>
    </row>
    <row r="48" spans="1:11" ht="25.5" hidden="1" x14ac:dyDescent="0.2">
      <c r="A48" s="118" t="s">
        <v>98</v>
      </c>
      <c r="B48" s="97"/>
      <c r="C48" s="97"/>
      <c r="D48" s="97"/>
      <c r="E48" s="97"/>
      <c r="F48" s="97"/>
      <c r="G48" s="46"/>
      <c r="H48" s="46"/>
      <c r="I48" s="46"/>
      <c r="J48" s="46"/>
      <c r="K48" s="46"/>
    </row>
    <row r="49" spans="1:11" ht="25.5" hidden="1" x14ac:dyDescent="0.2">
      <c r="A49" s="118" t="s">
        <v>99</v>
      </c>
      <c r="B49" s="97"/>
      <c r="C49" s="97"/>
      <c r="D49" s="97"/>
      <c r="E49" s="97"/>
      <c r="F49" s="97"/>
      <c r="G49" s="46"/>
      <c r="H49" s="46"/>
      <c r="I49" s="46"/>
      <c r="J49" s="46"/>
      <c r="K49" s="46"/>
    </row>
    <row r="50" spans="1:11" ht="25.5" hidden="1" x14ac:dyDescent="0.2">
      <c r="A50" s="119" t="s">
        <v>100</v>
      </c>
      <c r="B50" s="5"/>
      <c r="C50" s="5"/>
      <c r="D50" s="5"/>
      <c r="E50" s="5"/>
      <c r="F50" s="5"/>
      <c r="G50" s="46"/>
      <c r="H50" s="46"/>
      <c r="I50" s="46"/>
      <c r="J50" s="46"/>
      <c r="K50" s="46"/>
    </row>
    <row r="51" spans="1:11" ht="25.5" hidden="1" x14ac:dyDescent="0.2">
      <c r="A51" s="119" t="s">
        <v>101</v>
      </c>
      <c r="B51" s="5"/>
      <c r="C51" s="5"/>
      <c r="D51" s="5"/>
      <c r="E51" s="5"/>
      <c r="F51" s="5"/>
      <c r="G51" s="46"/>
      <c r="H51" s="46"/>
      <c r="I51" s="46"/>
      <c r="J51" s="46"/>
      <c r="K51" s="46"/>
    </row>
    <row r="52" spans="1:11" ht="38.25" hidden="1" x14ac:dyDescent="0.2">
      <c r="A52" s="119" t="s">
        <v>102</v>
      </c>
      <c r="B52" s="109"/>
      <c r="C52" s="109"/>
      <c r="D52" s="117"/>
      <c r="E52" s="65"/>
      <c r="F52" s="65"/>
      <c r="G52" s="46"/>
      <c r="H52" s="46"/>
      <c r="I52" s="46"/>
      <c r="J52" s="46"/>
      <c r="K52" s="46"/>
    </row>
    <row r="53" spans="1:11" hidden="1" x14ac:dyDescent="0.2">
      <c r="A53" s="114" t="s">
        <v>103</v>
      </c>
      <c r="B53" s="115"/>
      <c r="C53" s="115"/>
      <c r="D53" s="108"/>
      <c r="E53" s="66"/>
      <c r="F53" s="66" t="b">
        <v>1</v>
      </c>
      <c r="G53" s="46"/>
      <c r="H53" s="46"/>
      <c r="I53" s="46"/>
      <c r="J53" s="46"/>
      <c r="K53" s="46"/>
    </row>
    <row r="54" spans="1:11" hidden="1" x14ac:dyDescent="0.2">
      <c r="A54" s="116" t="s">
        <v>104</v>
      </c>
      <c r="B54" s="114"/>
      <c r="C54" s="114"/>
      <c r="D54" s="114"/>
      <c r="E54" s="66"/>
      <c r="F54" s="66" t="b">
        <v>0</v>
      </c>
      <c r="G54" s="46"/>
      <c r="H54" s="46"/>
      <c r="I54" s="46"/>
      <c r="J54" s="46"/>
      <c r="K54" s="46"/>
    </row>
    <row r="55" spans="1:11" hidden="1" x14ac:dyDescent="0.2">
      <c r="A55" s="120"/>
      <c r="B55" s="110">
        <f>COUNT(Travel!B12:B19)</f>
        <v>1</v>
      </c>
      <c r="C55" s="110"/>
      <c r="D55" s="110">
        <f>COUNTIF(Travel!D12:D19,"*")</f>
        <v>1</v>
      </c>
      <c r="E55" s="111"/>
      <c r="F55" s="111" t="b">
        <f>MIN(B55,D55)=MAX(B55,D55)</f>
        <v>1</v>
      </c>
      <c r="G55" s="46"/>
      <c r="H55" s="46"/>
      <c r="I55" s="46"/>
      <c r="J55" s="46"/>
      <c r="K55" s="46"/>
    </row>
    <row r="56" spans="1:11" hidden="1" x14ac:dyDescent="0.2">
      <c r="A56" s="120" t="s">
        <v>105</v>
      </c>
      <c r="B56" s="110">
        <f>COUNT(Travel!B24:B50)</f>
        <v>23</v>
      </c>
      <c r="C56" s="110"/>
      <c r="D56" s="110">
        <f>COUNTIF(Travel!D24:D50,"*")</f>
        <v>23</v>
      </c>
      <c r="E56" s="111"/>
      <c r="F56" s="111" t="b">
        <f>MIN(B56,D56)=MAX(B56,D56)</f>
        <v>1</v>
      </c>
    </row>
    <row r="57" spans="1:11" hidden="1" x14ac:dyDescent="0.2">
      <c r="A57" s="121"/>
      <c r="B57" s="110">
        <f>COUNT(Travel!B55:B62)</f>
        <v>0</v>
      </c>
      <c r="C57" s="110"/>
      <c r="D57" s="110">
        <f>COUNTIF(Travel!D55:D62,"*")</f>
        <v>0</v>
      </c>
      <c r="E57" s="111"/>
      <c r="F57" s="111" t="b">
        <f>MIN(B57,D57)=MAX(B57,D57)</f>
        <v>1</v>
      </c>
    </row>
    <row r="58" spans="1:11" hidden="1" x14ac:dyDescent="0.2">
      <c r="A58" s="122" t="s">
        <v>106</v>
      </c>
      <c r="B58" s="112">
        <f>COUNT(Hospitality!B11:B24)</f>
        <v>3</v>
      </c>
      <c r="C58" s="112"/>
      <c r="D58" s="112">
        <f>COUNTIF(Hospitality!D11:D24,"*")</f>
        <v>3</v>
      </c>
      <c r="E58" s="113"/>
      <c r="F58" s="113" t="b">
        <f>MIN(B58,D58)=MAX(B58,D58)</f>
        <v>1</v>
      </c>
    </row>
    <row r="59" spans="1:11" hidden="1" x14ac:dyDescent="0.2">
      <c r="A59" s="123" t="s">
        <v>107</v>
      </c>
      <c r="B59" s="111">
        <f>COUNT('All other expenses'!B11:B21)</f>
        <v>4</v>
      </c>
      <c r="C59" s="111"/>
      <c r="D59" s="111">
        <f>COUNTIF('All other expenses'!D11:D21,"*")</f>
        <v>4</v>
      </c>
      <c r="E59" s="111"/>
      <c r="F59" s="111" t="b">
        <f>MIN(B59,D59)=MAX(B59,D59)</f>
        <v>1</v>
      </c>
    </row>
    <row r="60" spans="1:11" hidden="1" x14ac:dyDescent="0.2">
      <c r="A60" s="122" t="s">
        <v>108</v>
      </c>
      <c r="B60" s="112">
        <f>COUNTIF('Gifts and benefits'!B11:B21,"*")</f>
        <v>6</v>
      </c>
      <c r="C60" s="112">
        <f>COUNTIF('Gifts and benefits'!C11:C21,"*")</f>
        <v>6</v>
      </c>
      <c r="D60" s="112"/>
      <c r="E60" s="112">
        <f>COUNTA('Gifts and benefits'!E11:E21)</f>
        <v>6</v>
      </c>
      <c r="F60" s="113"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88"/>
  <sheetViews>
    <sheetView zoomScale="115" zoomScaleNormal="115" workbookViewId="0">
      <selection activeCell="F43" sqref="F43"/>
    </sheetView>
  </sheetViews>
  <sheetFormatPr defaultColWidth="0" defaultRowHeight="12.75" x14ac:dyDescent="0.2"/>
  <cols>
    <col min="1" max="1" width="35.7109375" style="16" customWidth="1"/>
    <col min="2" max="2" width="14.28515625" style="16" customWidth="1"/>
    <col min="3" max="3" width="71.42578125" style="16" customWidth="1"/>
    <col min="4" max="4" width="35.140625" style="16" customWidth="1"/>
    <col min="5" max="5" width="21.42578125" style="16" customWidth="1"/>
    <col min="6" max="6" width="37.5703125" style="16" customWidth="1"/>
    <col min="7" max="9" width="9.140625" style="16" hidden="1" customWidth="1"/>
    <col min="10" max="14" width="0" style="16" hidden="1" customWidth="1"/>
    <col min="15" max="16384" width="9.140625" style="16" hidden="1"/>
  </cols>
  <sheetData>
    <row r="1" spans="1:6" ht="26.25" customHeight="1" x14ac:dyDescent="0.2">
      <c r="A1" s="173" t="s">
        <v>109</v>
      </c>
      <c r="B1" s="173"/>
      <c r="C1" s="173"/>
      <c r="D1" s="173"/>
      <c r="E1" s="173"/>
      <c r="F1" s="46"/>
    </row>
    <row r="2" spans="1:6" ht="21" customHeight="1" x14ac:dyDescent="0.2">
      <c r="A2" s="4" t="s">
        <v>52</v>
      </c>
      <c r="B2" s="176" t="s">
        <v>169</v>
      </c>
      <c r="C2" s="176"/>
      <c r="D2" s="176"/>
      <c r="E2" s="176"/>
      <c r="F2" s="46"/>
    </row>
    <row r="3" spans="1:6" ht="21" customHeight="1" x14ac:dyDescent="0.2">
      <c r="A3" s="4" t="s">
        <v>110</v>
      </c>
      <c r="B3" s="176" t="s">
        <v>208</v>
      </c>
      <c r="C3" s="176"/>
      <c r="D3" s="176"/>
      <c r="E3" s="176"/>
      <c r="F3" s="46"/>
    </row>
    <row r="4" spans="1:6" ht="21" customHeight="1" x14ac:dyDescent="0.2">
      <c r="A4" s="4" t="s">
        <v>111</v>
      </c>
      <c r="B4" s="176">
        <v>44440</v>
      </c>
      <c r="C4" s="176"/>
      <c r="D4" s="176"/>
      <c r="E4" s="176"/>
      <c r="F4" s="46"/>
    </row>
    <row r="5" spans="1:6" ht="21" customHeight="1" x14ac:dyDescent="0.2">
      <c r="A5" s="4" t="s">
        <v>112</v>
      </c>
      <c r="B5" s="176">
        <v>44742</v>
      </c>
      <c r="C5" s="176"/>
      <c r="D5" s="176"/>
      <c r="E5" s="176"/>
      <c r="F5" s="46"/>
    </row>
    <row r="6" spans="1:6" ht="21" customHeight="1" x14ac:dyDescent="0.2">
      <c r="A6" s="4" t="s">
        <v>113</v>
      </c>
      <c r="B6" s="171" t="s">
        <v>81</v>
      </c>
      <c r="C6" s="171"/>
      <c r="D6" s="171"/>
      <c r="E6" s="171"/>
      <c r="F6" s="46"/>
    </row>
    <row r="7" spans="1:6" ht="21" customHeight="1" x14ac:dyDescent="0.2">
      <c r="A7" s="4" t="s">
        <v>56</v>
      </c>
      <c r="B7" s="171" t="s">
        <v>83</v>
      </c>
      <c r="C7" s="171"/>
      <c r="D7" s="171"/>
      <c r="E7" s="171"/>
      <c r="F7" s="46"/>
    </row>
    <row r="8" spans="1:6" ht="36" customHeight="1" x14ac:dyDescent="0.2">
      <c r="A8" s="179" t="s">
        <v>114</v>
      </c>
      <c r="B8" s="180"/>
      <c r="C8" s="180"/>
      <c r="D8" s="180"/>
      <c r="E8" s="180"/>
      <c r="F8" s="22"/>
    </row>
    <row r="9" spans="1:6" ht="36" customHeight="1" x14ac:dyDescent="0.2">
      <c r="A9" s="181" t="s">
        <v>115</v>
      </c>
      <c r="B9" s="182"/>
      <c r="C9" s="182"/>
      <c r="D9" s="182"/>
      <c r="E9" s="182"/>
      <c r="F9" s="22"/>
    </row>
    <row r="10" spans="1:6" ht="24.75" customHeight="1" x14ac:dyDescent="0.2">
      <c r="A10" s="178" t="s">
        <v>116</v>
      </c>
      <c r="B10" s="183"/>
      <c r="C10" s="178"/>
      <c r="D10" s="178"/>
      <c r="E10" s="178"/>
      <c r="F10" s="47"/>
    </row>
    <row r="11" spans="1:6" ht="27" customHeight="1" x14ac:dyDescent="0.2">
      <c r="A11" s="35" t="s">
        <v>117</v>
      </c>
      <c r="B11" s="35" t="s">
        <v>118</v>
      </c>
      <c r="C11" s="35" t="s">
        <v>119</v>
      </c>
      <c r="D11" s="35" t="s">
        <v>120</v>
      </c>
      <c r="E11" s="35" t="s">
        <v>121</v>
      </c>
      <c r="F11" s="48"/>
    </row>
    <row r="12" spans="1:6" s="86" customFormat="1" x14ac:dyDescent="0.2">
      <c r="A12" s="146"/>
      <c r="B12" s="147"/>
      <c r="C12" s="148"/>
      <c r="D12" s="148"/>
      <c r="E12" s="149"/>
      <c r="F12" s="1"/>
    </row>
    <row r="13" spans="1:6" s="86" customFormat="1" ht="38.25" x14ac:dyDescent="0.2">
      <c r="A13" s="146">
        <v>44702</v>
      </c>
      <c r="B13" s="147">
        <v>1560.2</v>
      </c>
      <c r="C13" s="148" t="s">
        <v>239</v>
      </c>
      <c r="D13" s="148" t="s">
        <v>243</v>
      </c>
      <c r="E13" s="149" t="s">
        <v>240</v>
      </c>
      <c r="F13" s="1"/>
    </row>
    <row r="14" spans="1:6" s="86" customFormat="1" x14ac:dyDescent="0.2">
      <c r="A14" s="146"/>
      <c r="B14" s="147"/>
      <c r="C14" s="148"/>
      <c r="D14" s="148"/>
      <c r="E14" s="149"/>
      <c r="F14" s="1"/>
    </row>
    <row r="15" spans="1:6" s="86" customFormat="1" x14ac:dyDescent="0.2">
      <c r="A15" s="146"/>
      <c r="B15" s="147"/>
      <c r="C15" s="148"/>
      <c r="D15" s="148"/>
      <c r="E15" s="149"/>
      <c r="F15" s="1"/>
    </row>
    <row r="16" spans="1:6" s="86" customFormat="1" x14ac:dyDescent="0.2">
      <c r="A16" s="146"/>
      <c r="B16" s="147"/>
      <c r="C16" s="148"/>
      <c r="D16" s="148"/>
      <c r="E16" s="149"/>
      <c r="F16" s="1"/>
    </row>
    <row r="17" spans="1:6" s="86" customFormat="1" ht="12.75" customHeight="1" x14ac:dyDescent="0.2">
      <c r="A17" s="146"/>
      <c r="B17" s="147"/>
      <c r="C17" s="148"/>
      <c r="D17" s="148"/>
      <c r="E17" s="149"/>
      <c r="F17" s="1"/>
    </row>
    <row r="18" spans="1:6" s="86" customFormat="1" x14ac:dyDescent="0.2">
      <c r="A18" s="150"/>
      <c r="B18" s="147"/>
      <c r="C18" s="148"/>
      <c r="D18" s="148"/>
      <c r="E18" s="149"/>
      <c r="F18" s="1"/>
    </row>
    <row r="19" spans="1:6" s="86" customFormat="1" x14ac:dyDescent="0.2">
      <c r="A19" s="150"/>
      <c r="B19" s="147"/>
      <c r="C19" s="148"/>
      <c r="D19" s="148"/>
      <c r="E19" s="149"/>
      <c r="F19" s="1"/>
    </row>
    <row r="20" spans="1:6" ht="19.5" customHeight="1" x14ac:dyDescent="0.2">
      <c r="A20" s="106" t="s">
        <v>122</v>
      </c>
      <c r="B20" s="107">
        <f>SUM(B12:B19)</f>
        <v>1560.2</v>
      </c>
      <c r="C20" s="157" t="str">
        <f>IF(SUBTOTAL(3,B12:B19)=SUBTOTAL(103,B12:B19),'Summary and sign-off'!$A$48,'Summary and sign-off'!$A$49)</f>
        <v>Check - there are no hidden rows with data</v>
      </c>
      <c r="D20" s="177" t="str">
        <f>IF('Summary and sign-off'!F55='Summary and sign-off'!F54,'Summary and sign-off'!A51,'Summary and sign-off'!A50)</f>
        <v>Check - each entry provides sufficient information</v>
      </c>
      <c r="E20" s="177"/>
      <c r="F20" s="46"/>
    </row>
    <row r="21" spans="1:6" ht="10.5" customHeight="1" x14ac:dyDescent="0.2">
      <c r="A21" s="27"/>
      <c r="B21" s="22"/>
      <c r="C21" s="27"/>
      <c r="D21" s="27"/>
      <c r="E21" s="27"/>
      <c r="F21" s="27"/>
    </row>
    <row r="22" spans="1:6" ht="24.75" customHeight="1" x14ac:dyDescent="0.2">
      <c r="A22" s="178" t="s">
        <v>123</v>
      </c>
      <c r="B22" s="178"/>
      <c r="C22" s="178"/>
      <c r="D22" s="178"/>
      <c r="E22" s="178"/>
      <c r="F22" s="47"/>
    </row>
    <row r="23" spans="1:6" ht="27" customHeight="1" x14ac:dyDescent="0.2">
      <c r="A23" s="35" t="s">
        <v>117</v>
      </c>
      <c r="B23" s="35" t="s">
        <v>62</v>
      </c>
      <c r="C23" s="35" t="s">
        <v>124</v>
      </c>
      <c r="D23" s="35" t="s">
        <v>120</v>
      </c>
      <c r="E23" s="35" t="s">
        <v>121</v>
      </c>
      <c r="F23" s="48"/>
    </row>
    <row r="24" spans="1:6" s="86" customFormat="1" x14ac:dyDescent="0.2">
      <c r="A24" s="146"/>
      <c r="B24" s="147"/>
      <c r="C24" s="148"/>
      <c r="D24" s="148"/>
      <c r="E24" s="149"/>
      <c r="F24" s="1"/>
    </row>
    <row r="25" spans="1:6" s="86" customFormat="1" x14ac:dyDescent="0.2">
      <c r="A25" s="146">
        <v>44462</v>
      </c>
      <c r="B25" s="147">
        <v>569.33000000000004</v>
      </c>
      <c r="C25" s="148" t="s">
        <v>231</v>
      </c>
      <c r="D25" s="148" t="s">
        <v>173</v>
      </c>
      <c r="E25" s="149" t="s">
        <v>174</v>
      </c>
      <c r="F25" s="1"/>
    </row>
    <row r="26" spans="1:6" s="86" customFormat="1" x14ac:dyDescent="0.2">
      <c r="A26" s="146">
        <v>44462</v>
      </c>
      <c r="B26" s="147">
        <v>150.52000000000001</v>
      </c>
      <c r="C26" s="148" t="s">
        <v>230</v>
      </c>
      <c r="D26" s="148" t="s">
        <v>241</v>
      </c>
      <c r="E26" s="149" t="s">
        <v>179</v>
      </c>
      <c r="F26" s="1"/>
    </row>
    <row r="27" spans="1:6" s="86" customFormat="1" x14ac:dyDescent="0.2">
      <c r="A27" s="146">
        <v>44462</v>
      </c>
      <c r="B27" s="147">
        <v>142.26</v>
      </c>
      <c r="C27" s="148" t="s">
        <v>230</v>
      </c>
      <c r="D27" s="148" t="s">
        <v>175</v>
      </c>
      <c r="E27" s="149" t="s">
        <v>174</v>
      </c>
      <c r="F27" s="1"/>
    </row>
    <row r="28" spans="1:6" s="86" customFormat="1" x14ac:dyDescent="0.2">
      <c r="A28" s="146">
        <v>44463</v>
      </c>
      <c r="B28" s="147">
        <v>168.35</v>
      </c>
      <c r="C28" s="148" t="s">
        <v>230</v>
      </c>
      <c r="D28" s="148" t="s">
        <v>175</v>
      </c>
      <c r="E28" s="149" t="s">
        <v>176</v>
      </c>
      <c r="F28" s="1"/>
    </row>
    <row r="29" spans="1:6" s="164" customFormat="1" x14ac:dyDescent="0.2">
      <c r="A29" s="146">
        <v>44468</v>
      </c>
      <c r="B29" s="147">
        <v>457.29</v>
      </c>
      <c r="C29" s="148" t="s">
        <v>172</v>
      </c>
      <c r="D29" s="148" t="s">
        <v>219</v>
      </c>
      <c r="E29" s="149" t="s">
        <v>182</v>
      </c>
      <c r="F29" s="163"/>
    </row>
    <row r="30" spans="1:6" s="164" customFormat="1" x14ac:dyDescent="0.2">
      <c r="A30" s="146">
        <v>44497</v>
      </c>
      <c r="B30" s="190">
        <v>495.65</v>
      </c>
      <c r="C30" s="148" t="s">
        <v>178</v>
      </c>
      <c r="D30" s="148" t="s">
        <v>173</v>
      </c>
      <c r="E30" s="149" t="s">
        <v>177</v>
      </c>
      <c r="F30" s="163"/>
    </row>
    <row r="31" spans="1:6" s="164" customFormat="1" x14ac:dyDescent="0.2">
      <c r="A31" s="146">
        <v>44497</v>
      </c>
      <c r="B31" s="190">
        <v>179.13</v>
      </c>
      <c r="C31" s="148" t="s">
        <v>178</v>
      </c>
      <c r="D31" s="148" t="s">
        <v>188</v>
      </c>
      <c r="E31" s="149" t="s">
        <v>177</v>
      </c>
      <c r="F31" s="163"/>
    </row>
    <row r="32" spans="1:6" s="162" customFormat="1" x14ac:dyDescent="0.2">
      <c r="A32" s="146">
        <v>44596</v>
      </c>
      <c r="B32" s="147">
        <v>259</v>
      </c>
      <c r="C32" s="148" t="s">
        <v>172</v>
      </c>
      <c r="D32" s="148" t="s">
        <v>175</v>
      </c>
      <c r="E32" s="149" t="s">
        <v>179</v>
      </c>
      <c r="F32" s="161"/>
    </row>
    <row r="33" spans="1:6" s="162" customFormat="1" x14ac:dyDescent="0.2">
      <c r="A33" s="146">
        <v>44596</v>
      </c>
      <c r="B33" s="147">
        <v>162.04</v>
      </c>
      <c r="C33" s="148" t="s">
        <v>222</v>
      </c>
      <c r="D33" s="148" t="s">
        <v>241</v>
      </c>
      <c r="E33" s="149" t="s">
        <v>221</v>
      </c>
      <c r="F33" s="161"/>
    </row>
    <row r="34" spans="1:6" s="162" customFormat="1" ht="25.5" x14ac:dyDescent="0.2">
      <c r="A34" s="146"/>
      <c r="B34" s="147">
        <v>107.5</v>
      </c>
      <c r="C34" s="148" t="s">
        <v>222</v>
      </c>
      <c r="D34" s="148" t="s">
        <v>235</v>
      </c>
      <c r="E34" s="149" t="s">
        <v>234</v>
      </c>
      <c r="F34" s="161"/>
    </row>
    <row r="35" spans="1:6" s="160" customFormat="1" ht="25.5" x14ac:dyDescent="0.2">
      <c r="A35" s="146">
        <v>44597</v>
      </c>
      <c r="B35" s="147">
        <v>85.39</v>
      </c>
      <c r="C35" s="148" t="s">
        <v>229</v>
      </c>
      <c r="D35" s="148" t="s">
        <v>236</v>
      </c>
      <c r="E35" s="149" t="s">
        <v>220</v>
      </c>
      <c r="F35" s="159"/>
    </row>
    <row r="36" spans="1:6" s="160" customFormat="1" x14ac:dyDescent="0.2">
      <c r="A36" s="146">
        <v>44597</v>
      </c>
      <c r="B36" s="147">
        <v>98.2</v>
      </c>
      <c r="C36" s="148" t="s">
        <v>172</v>
      </c>
      <c r="D36" s="165" t="s">
        <v>237</v>
      </c>
      <c r="E36" s="149" t="s">
        <v>179</v>
      </c>
      <c r="F36" s="159"/>
    </row>
    <row r="37" spans="1:6" s="162" customFormat="1" x14ac:dyDescent="0.2">
      <c r="A37" s="146">
        <v>44610</v>
      </c>
      <c r="B37" s="147">
        <v>448.04</v>
      </c>
      <c r="C37" s="148" t="s">
        <v>180</v>
      </c>
      <c r="D37" s="148" t="s">
        <v>173</v>
      </c>
      <c r="E37" s="149" t="s">
        <v>220</v>
      </c>
      <c r="F37" s="161"/>
    </row>
    <row r="38" spans="1:6" s="169" customFormat="1" x14ac:dyDescent="0.2">
      <c r="A38" s="146">
        <v>44610</v>
      </c>
      <c r="B38" s="147">
        <v>119.89</v>
      </c>
      <c r="C38" s="148" t="s">
        <v>180</v>
      </c>
      <c r="D38" s="148" t="s">
        <v>232</v>
      </c>
      <c r="E38" s="149" t="s">
        <v>220</v>
      </c>
    </row>
    <row r="39" spans="1:6" s="162" customFormat="1" x14ac:dyDescent="0.2">
      <c r="A39" s="146">
        <v>44644</v>
      </c>
      <c r="B39" s="147">
        <v>434.48</v>
      </c>
      <c r="C39" s="148" t="s">
        <v>242</v>
      </c>
      <c r="D39" s="146" t="s">
        <v>233</v>
      </c>
      <c r="E39" s="149" t="s">
        <v>182</v>
      </c>
      <c r="F39" s="161"/>
    </row>
    <row r="40" spans="1:6" s="162" customFormat="1" x14ac:dyDescent="0.2">
      <c r="A40" s="146">
        <v>44644</v>
      </c>
      <c r="B40" s="147">
        <v>89.26</v>
      </c>
      <c r="C40" s="148" t="s">
        <v>242</v>
      </c>
      <c r="D40" s="146" t="s">
        <v>181</v>
      </c>
      <c r="E40" s="149" t="s">
        <v>182</v>
      </c>
      <c r="F40" s="161"/>
    </row>
    <row r="41" spans="1:6" s="162" customFormat="1" x14ac:dyDescent="0.2">
      <c r="A41" s="146">
        <v>44644</v>
      </c>
      <c r="B41" s="147">
        <v>133.57</v>
      </c>
      <c r="C41" s="148" t="s">
        <v>242</v>
      </c>
      <c r="D41" s="146" t="s">
        <v>188</v>
      </c>
      <c r="E41" s="149" t="s">
        <v>182</v>
      </c>
      <c r="F41" s="161"/>
    </row>
    <row r="42" spans="1:6" s="160" customFormat="1" ht="25.5" x14ac:dyDescent="0.2">
      <c r="A42" s="146">
        <v>44657</v>
      </c>
      <c r="B42" s="147">
        <v>149.21</v>
      </c>
      <c r="C42" s="148" t="s">
        <v>238</v>
      </c>
      <c r="D42" s="148" t="s">
        <v>232</v>
      </c>
      <c r="E42" s="149" t="s">
        <v>228</v>
      </c>
      <c r="F42" s="159"/>
    </row>
    <row r="43" spans="1:6" s="160" customFormat="1" ht="25.5" x14ac:dyDescent="0.2">
      <c r="A43" s="146">
        <v>44657</v>
      </c>
      <c r="B43" s="147">
        <v>129.57</v>
      </c>
      <c r="C43" s="148" t="s">
        <v>238</v>
      </c>
      <c r="D43" s="148" t="s">
        <v>175</v>
      </c>
      <c r="E43" s="149" t="s">
        <v>228</v>
      </c>
      <c r="F43" s="159"/>
    </row>
    <row r="44" spans="1:6" s="160" customFormat="1" ht="25.5" x14ac:dyDescent="0.2">
      <c r="A44" s="146">
        <v>44657</v>
      </c>
      <c r="B44" s="147">
        <v>55.15</v>
      </c>
      <c r="C44" s="148" t="s">
        <v>238</v>
      </c>
      <c r="D44" s="148" t="s">
        <v>184</v>
      </c>
      <c r="E44" s="149" t="s">
        <v>187</v>
      </c>
      <c r="F44" s="159"/>
    </row>
    <row r="45" spans="1:6" s="167" customFormat="1" ht="10.5" customHeight="1" x14ac:dyDescent="0.2">
      <c r="A45" s="146">
        <v>44662</v>
      </c>
      <c r="B45" s="147">
        <v>697.81</v>
      </c>
      <c r="C45" s="148" t="s">
        <v>227</v>
      </c>
      <c r="D45" s="148" t="s">
        <v>219</v>
      </c>
      <c r="E45" s="149" t="s">
        <v>226</v>
      </c>
      <c r="F45" s="166"/>
    </row>
    <row r="46" spans="1:6" s="167" customFormat="1" ht="27" customHeight="1" x14ac:dyDescent="0.2">
      <c r="A46" s="146">
        <v>44673</v>
      </c>
      <c r="B46" s="147">
        <v>254.84</v>
      </c>
      <c r="C46" s="148" t="s">
        <v>224</v>
      </c>
      <c r="D46" s="148" t="s">
        <v>173</v>
      </c>
      <c r="E46" s="149" t="s">
        <v>183</v>
      </c>
      <c r="F46" s="168"/>
    </row>
    <row r="47" spans="1:6" s="164" customFormat="1" x14ac:dyDescent="0.2">
      <c r="A47" s="146">
        <v>44673</v>
      </c>
      <c r="B47" s="147">
        <v>77.989999999999995</v>
      </c>
      <c r="C47" s="148" t="s">
        <v>224</v>
      </c>
      <c r="D47" s="148" t="s">
        <v>225</v>
      </c>
      <c r="E47" s="149" t="s">
        <v>223</v>
      </c>
      <c r="F47" s="163"/>
    </row>
    <row r="48" spans="1:6" s="86" customFormat="1" x14ac:dyDescent="0.2">
      <c r="A48" s="146"/>
      <c r="B48" s="147"/>
      <c r="C48" s="148"/>
      <c r="D48" s="148"/>
      <c r="E48" s="149"/>
      <c r="F48" s="1"/>
    </row>
    <row r="49" spans="1:6" s="86" customFormat="1" x14ac:dyDescent="0.2">
      <c r="A49" s="146"/>
      <c r="B49" s="147"/>
      <c r="C49" s="148"/>
      <c r="D49" s="148"/>
      <c r="E49" s="149"/>
      <c r="F49" s="1"/>
    </row>
    <row r="50" spans="1:6" s="86" customFormat="1" x14ac:dyDescent="0.2">
      <c r="A50" s="146"/>
      <c r="B50" s="147"/>
      <c r="C50" s="148"/>
      <c r="D50" s="148"/>
      <c r="E50" s="149"/>
      <c r="F50" s="1"/>
    </row>
    <row r="51" spans="1:6" s="86" customFormat="1" x14ac:dyDescent="0.2">
      <c r="A51" s="106" t="s">
        <v>125</v>
      </c>
      <c r="B51" s="107">
        <f>SUM(B24:B50)</f>
        <v>5464.4699999999993</v>
      </c>
      <c r="C51" s="157" t="str">
        <f>IF(SUBTOTAL(3,B24:B50)=SUBTOTAL(103,B24:B50),'Summary and sign-off'!$A$48,'Summary and sign-off'!$A$49)</f>
        <v>Check - there are no hidden rows with data</v>
      </c>
      <c r="D51" s="177" t="str">
        <f>IF('Summary and sign-off'!F56='Summary and sign-off'!F54,'Summary and sign-off'!A51,'Summary and sign-off'!A50)</f>
        <v>Check - each entry provides sufficient information</v>
      </c>
      <c r="E51" s="177"/>
      <c r="F51" s="1"/>
    </row>
    <row r="52" spans="1:6" s="86" customFormat="1" x14ac:dyDescent="0.2">
      <c r="A52" s="27"/>
      <c r="B52" s="22"/>
      <c r="C52" s="27"/>
      <c r="D52" s="27"/>
      <c r="E52" s="27"/>
      <c r="F52" s="1"/>
    </row>
    <row r="53" spans="1:6" s="86" customFormat="1" ht="15.75" x14ac:dyDescent="0.2">
      <c r="A53" s="178" t="s">
        <v>126</v>
      </c>
      <c r="B53" s="178"/>
      <c r="C53" s="178"/>
      <c r="D53" s="178"/>
      <c r="E53" s="178"/>
      <c r="F53" s="1"/>
    </row>
    <row r="54" spans="1:6" s="86" customFormat="1" ht="25.5" x14ac:dyDescent="0.2">
      <c r="A54" s="35" t="s">
        <v>117</v>
      </c>
      <c r="B54" s="35" t="s">
        <v>62</v>
      </c>
      <c r="C54" s="35" t="s">
        <v>127</v>
      </c>
      <c r="D54" s="35" t="s">
        <v>128</v>
      </c>
      <c r="E54" s="35" t="s">
        <v>121</v>
      </c>
      <c r="F54" s="1"/>
    </row>
    <row r="55" spans="1:6" ht="19.5" customHeight="1" x14ac:dyDescent="0.2">
      <c r="A55" s="146" t="s">
        <v>197</v>
      </c>
      <c r="B55" s="147"/>
      <c r="C55" s="148"/>
      <c r="D55" s="148"/>
      <c r="E55" s="149"/>
      <c r="F55" s="46"/>
    </row>
    <row r="56" spans="1:6" ht="10.5" customHeight="1" x14ac:dyDescent="0.2">
      <c r="A56" s="146"/>
      <c r="B56" s="147"/>
      <c r="C56" s="148"/>
      <c r="D56" s="148"/>
      <c r="E56" s="149"/>
      <c r="F56" s="27"/>
    </row>
    <row r="57" spans="1:6" ht="34.5" customHeight="1" x14ac:dyDescent="0.2">
      <c r="A57" s="146"/>
      <c r="B57" s="147"/>
      <c r="C57" s="165"/>
      <c r="D57" s="148"/>
      <c r="E57" s="149"/>
      <c r="F57" s="26"/>
    </row>
    <row r="58" spans="1:6" x14ac:dyDescent="0.2">
      <c r="A58" s="146"/>
      <c r="B58" s="147"/>
      <c r="C58" s="148"/>
      <c r="D58" s="148"/>
      <c r="E58" s="149"/>
      <c r="F58" s="27"/>
    </row>
    <row r="59" spans="1:6" x14ac:dyDescent="0.2">
      <c r="A59" s="146"/>
      <c r="B59" s="147"/>
      <c r="C59" s="148"/>
      <c r="D59" s="148"/>
      <c r="E59" s="149"/>
      <c r="F59" s="27"/>
    </row>
    <row r="60" spans="1:6" ht="12.6" customHeight="1" x14ac:dyDescent="0.2">
      <c r="A60" s="146"/>
      <c r="B60" s="147"/>
      <c r="C60" s="148"/>
      <c r="D60" s="148"/>
      <c r="E60" s="149"/>
      <c r="F60" s="27"/>
    </row>
    <row r="61" spans="1:6" ht="12.95" customHeight="1" x14ac:dyDescent="0.2">
      <c r="A61" s="146"/>
      <c r="B61" s="147"/>
      <c r="C61" s="148"/>
      <c r="D61" s="148"/>
      <c r="E61" s="149"/>
      <c r="F61" s="27"/>
    </row>
    <row r="62" spans="1:6" x14ac:dyDescent="0.2">
      <c r="A62" s="146"/>
      <c r="B62" s="147"/>
      <c r="C62" s="148"/>
      <c r="D62" s="148"/>
      <c r="E62" s="149"/>
      <c r="F62" s="46"/>
    </row>
    <row r="63" spans="1:6" x14ac:dyDescent="0.2">
      <c r="A63" s="106" t="s">
        <v>129</v>
      </c>
      <c r="B63" s="107">
        <f>SUM(B55:B62)</f>
        <v>0</v>
      </c>
      <c r="C63" s="157" t="str">
        <f>IF(SUBTOTAL(3,B55:B62)=SUBTOTAL(103,B55:B62),'Summary and sign-off'!$A$48,'Summary and sign-off'!$A$49)</f>
        <v>Check - there are no hidden rows with data</v>
      </c>
      <c r="D63" s="177" t="str">
        <f>IF('Summary and sign-off'!F57='Summary and sign-off'!F54,'Summary and sign-off'!A51,'Summary and sign-off'!A50)</f>
        <v>Check - each entry provides sufficient information</v>
      </c>
      <c r="E63" s="177"/>
      <c r="F63" s="27"/>
    </row>
    <row r="64" spans="1:6" ht="12.95" customHeight="1" x14ac:dyDescent="0.2">
      <c r="A64" s="27"/>
      <c r="B64" s="91"/>
      <c r="C64" s="22"/>
      <c r="D64" s="27"/>
      <c r="E64" s="27"/>
      <c r="F64" s="27"/>
    </row>
    <row r="65" spans="1:6" ht="15" x14ac:dyDescent="0.2">
      <c r="A65" s="49" t="s">
        <v>130</v>
      </c>
      <c r="B65" s="92">
        <f>B20+B51+B63</f>
        <v>7024.6699999999992</v>
      </c>
      <c r="C65" s="50"/>
      <c r="D65" s="50"/>
      <c r="E65" s="50"/>
      <c r="F65" s="46"/>
    </row>
    <row r="66" spans="1:6" x14ac:dyDescent="0.2">
      <c r="A66" s="27"/>
      <c r="B66" s="22"/>
      <c r="C66" s="27"/>
      <c r="D66" s="27"/>
      <c r="E66" s="27"/>
      <c r="F66" s="46"/>
    </row>
    <row r="67" spans="1:6" x14ac:dyDescent="0.2">
      <c r="A67" s="51" t="s">
        <v>73</v>
      </c>
      <c r="B67" s="25"/>
      <c r="C67" s="26"/>
      <c r="D67" s="26"/>
      <c r="E67" s="26"/>
      <c r="F67" s="46"/>
    </row>
    <row r="68" spans="1:6" x14ac:dyDescent="0.2">
      <c r="A68" s="23" t="s">
        <v>131</v>
      </c>
      <c r="B68" s="52"/>
      <c r="C68" s="52"/>
      <c r="D68" s="32"/>
      <c r="E68" s="32"/>
      <c r="F68" s="46"/>
    </row>
    <row r="69" spans="1:6" x14ac:dyDescent="0.2">
      <c r="A69" s="31" t="s">
        <v>132</v>
      </c>
      <c r="B69" s="27"/>
      <c r="C69" s="32"/>
      <c r="D69" s="27"/>
      <c r="E69" s="32"/>
    </row>
    <row r="70" spans="1:6" x14ac:dyDescent="0.2">
      <c r="A70" s="31" t="s">
        <v>133</v>
      </c>
      <c r="B70" s="32"/>
      <c r="C70" s="32"/>
      <c r="D70" s="32"/>
      <c r="E70" s="53"/>
    </row>
    <row r="71" spans="1:6" x14ac:dyDescent="0.2">
      <c r="A71" s="23" t="s">
        <v>79</v>
      </c>
      <c r="B71" s="25"/>
      <c r="C71" s="26"/>
      <c r="D71" s="26"/>
      <c r="E71" s="26"/>
    </row>
    <row r="72" spans="1:6" x14ac:dyDescent="0.2">
      <c r="A72" s="31" t="s">
        <v>134</v>
      </c>
      <c r="B72" s="27"/>
      <c r="C72" s="32"/>
      <c r="D72" s="27"/>
      <c r="E72" s="32"/>
    </row>
    <row r="73" spans="1:6" ht="12.75" customHeight="1" x14ac:dyDescent="0.2">
      <c r="A73" s="31" t="s">
        <v>135</v>
      </c>
      <c r="B73" s="32"/>
      <c r="C73" s="32"/>
      <c r="D73" s="32"/>
      <c r="E73" s="53"/>
    </row>
    <row r="74" spans="1:6" x14ac:dyDescent="0.2">
      <c r="A74" s="36" t="s">
        <v>136</v>
      </c>
      <c r="B74" s="36"/>
      <c r="C74" s="36"/>
      <c r="D74" s="36"/>
      <c r="E74" s="53"/>
    </row>
    <row r="75" spans="1:6" x14ac:dyDescent="0.2">
      <c r="A75" s="40"/>
      <c r="B75" s="27"/>
      <c r="C75" s="27"/>
      <c r="D75" s="27"/>
      <c r="E75" s="46"/>
    </row>
    <row r="76" spans="1:6" x14ac:dyDescent="0.2">
      <c r="A76" s="40"/>
      <c r="B76" s="27"/>
      <c r="C76" s="27"/>
      <c r="D76" s="27"/>
      <c r="E76" s="46"/>
      <c r="F76" s="46"/>
    </row>
    <row r="77" spans="1:6" x14ac:dyDescent="0.2">
      <c r="F77" s="46"/>
    </row>
    <row r="78" spans="1:6" x14ac:dyDescent="0.2">
      <c r="F78" s="46"/>
    </row>
    <row r="79" spans="1:6" x14ac:dyDescent="0.2">
      <c r="F79" s="46"/>
    </row>
    <row r="80" spans="1:6" x14ac:dyDescent="0.2">
      <c r="F80" s="46"/>
    </row>
    <row r="84" spans="1:5" x14ac:dyDescent="0.2">
      <c r="A84" s="54"/>
      <c r="B84" s="46"/>
      <c r="C84" s="46"/>
      <c r="D84" s="46"/>
      <c r="E84" s="46"/>
    </row>
    <row r="85" spans="1:5" x14ac:dyDescent="0.2">
      <c r="A85" s="54"/>
      <c r="B85" s="46"/>
      <c r="C85" s="46"/>
      <c r="D85" s="46"/>
      <c r="E85" s="46"/>
    </row>
    <row r="86" spans="1:5" x14ac:dyDescent="0.2">
      <c r="A86" s="54"/>
      <c r="B86" s="46"/>
      <c r="C86" s="46"/>
      <c r="D86" s="46"/>
      <c r="E86" s="46"/>
    </row>
    <row r="87" spans="1:5" x14ac:dyDescent="0.2">
      <c r="A87" s="54"/>
      <c r="B87" s="46"/>
      <c r="C87" s="46"/>
      <c r="D87" s="46"/>
      <c r="E87" s="46"/>
    </row>
    <row r="88" spans="1:5" x14ac:dyDescent="0.2">
      <c r="A88" s="54"/>
      <c r="B88" s="46"/>
      <c r="C88" s="46"/>
      <c r="D88" s="46"/>
      <c r="E88" s="46"/>
    </row>
  </sheetData>
  <sheetProtection formatCells="0" formatRows="0" insertColumns="0" insertRows="0" deleteRows="0"/>
  <mergeCells count="15">
    <mergeCell ref="B7:E7"/>
    <mergeCell ref="B5:E5"/>
    <mergeCell ref="D63:E63"/>
    <mergeCell ref="A1:E1"/>
    <mergeCell ref="A22:E22"/>
    <mergeCell ref="A53:E53"/>
    <mergeCell ref="B2:E2"/>
    <mergeCell ref="B3:E3"/>
    <mergeCell ref="B4:E4"/>
    <mergeCell ref="A8:E8"/>
    <mergeCell ref="A9:E9"/>
    <mergeCell ref="B6:E6"/>
    <mergeCell ref="D20:E20"/>
    <mergeCell ref="D51:E51"/>
    <mergeCell ref="A10:E10"/>
  </mergeCells>
  <dataValidations xWindow="157" yWindow="651" count="2">
    <dataValidation allowBlank="1" showInputMessage="1" showErrorMessage="1" prompt="Insert additional rows as needed:_x000a_- 'right click' on a row number (left of screen)_x000a_- select 'Insert' (this will insert a row above it)" sqref="A54 A23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9 A55:A62 A24:A50"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57" yWindow="651"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B12:B19 B55:B62 B24:B50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4"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3" t="s">
        <v>109</v>
      </c>
      <c r="B1" s="173"/>
      <c r="C1" s="173"/>
      <c r="D1" s="173"/>
      <c r="E1" s="173"/>
      <c r="F1" s="38"/>
    </row>
    <row r="2" spans="1:6" ht="21" customHeight="1" x14ac:dyDescent="0.2">
      <c r="A2" s="4" t="s">
        <v>52</v>
      </c>
      <c r="B2" s="176" t="s">
        <v>169</v>
      </c>
      <c r="C2" s="176"/>
      <c r="D2" s="176"/>
      <c r="E2" s="176"/>
      <c r="F2" s="38"/>
    </row>
    <row r="3" spans="1:6" ht="21" customHeight="1" x14ac:dyDescent="0.2">
      <c r="A3" s="4" t="s">
        <v>110</v>
      </c>
      <c r="B3" s="176" t="s">
        <v>208</v>
      </c>
      <c r="C3" s="176"/>
      <c r="D3" s="176"/>
      <c r="E3" s="176"/>
      <c r="F3" s="38"/>
    </row>
    <row r="4" spans="1:6" ht="21" customHeight="1" x14ac:dyDescent="0.2">
      <c r="A4" s="4" t="s">
        <v>111</v>
      </c>
      <c r="B4" s="176">
        <v>44440</v>
      </c>
      <c r="C4" s="176"/>
      <c r="D4" s="176"/>
      <c r="E4" s="176"/>
      <c r="F4" s="38"/>
    </row>
    <row r="5" spans="1:6" ht="21" customHeight="1" x14ac:dyDescent="0.2">
      <c r="A5" s="4" t="s">
        <v>112</v>
      </c>
      <c r="B5" s="176">
        <v>44742</v>
      </c>
      <c r="C5" s="176"/>
      <c r="D5" s="176"/>
      <c r="E5" s="176"/>
      <c r="F5" s="38"/>
    </row>
    <row r="6" spans="1:6" ht="21" customHeight="1" x14ac:dyDescent="0.2">
      <c r="A6" s="4" t="s">
        <v>113</v>
      </c>
      <c r="B6" s="171" t="s">
        <v>80</v>
      </c>
      <c r="C6" s="171"/>
      <c r="D6" s="171"/>
      <c r="E6" s="171"/>
      <c r="F6" s="38"/>
    </row>
    <row r="7" spans="1:6" ht="21" customHeight="1" x14ac:dyDescent="0.2">
      <c r="A7" s="4" t="s">
        <v>56</v>
      </c>
      <c r="B7" s="171" t="s">
        <v>83</v>
      </c>
      <c r="C7" s="171"/>
      <c r="D7" s="171"/>
      <c r="E7" s="171"/>
      <c r="F7" s="38"/>
    </row>
    <row r="8" spans="1:6" ht="35.25" customHeight="1" x14ac:dyDescent="0.25">
      <c r="A8" s="186" t="s">
        <v>137</v>
      </c>
      <c r="B8" s="186"/>
      <c r="C8" s="187"/>
      <c r="D8" s="187"/>
      <c r="E8" s="187"/>
      <c r="F8" s="42"/>
    </row>
    <row r="9" spans="1:6" ht="35.25" customHeight="1" x14ac:dyDescent="0.25">
      <c r="A9" s="184" t="s">
        <v>138</v>
      </c>
      <c r="B9" s="185"/>
      <c r="C9" s="185"/>
      <c r="D9" s="185"/>
      <c r="E9" s="185"/>
      <c r="F9" s="42"/>
    </row>
    <row r="10" spans="1:6" ht="27" customHeight="1" x14ac:dyDescent="0.2">
      <c r="A10" s="35" t="s">
        <v>139</v>
      </c>
      <c r="B10" s="35" t="s">
        <v>62</v>
      </c>
      <c r="C10" s="35" t="s">
        <v>140</v>
      </c>
      <c r="D10" s="35" t="s">
        <v>141</v>
      </c>
      <c r="E10" s="35" t="s">
        <v>121</v>
      </c>
      <c r="F10" s="23"/>
    </row>
    <row r="11" spans="1:6" s="86" customFormat="1" hidden="1" x14ac:dyDescent="0.2">
      <c r="A11" s="134"/>
      <c r="B11" s="133"/>
      <c r="C11" s="135"/>
      <c r="D11" s="135"/>
      <c r="E11" s="136"/>
      <c r="F11" s="2"/>
    </row>
    <row r="12" spans="1:6" s="86" customFormat="1" x14ac:dyDescent="0.2">
      <c r="A12" s="146">
        <v>44673</v>
      </c>
      <c r="B12" s="147">
        <v>200</v>
      </c>
      <c r="C12" s="151" t="s">
        <v>193</v>
      </c>
      <c r="D12" s="151" t="s">
        <v>190</v>
      </c>
      <c r="E12" s="152" t="s">
        <v>194</v>
      </c>
      <c r="F12" s="2"/>
    </row>
    <row r="13" spans="1:6" s="86" customFormat="1" x14ac:dyDescent="0.2">
      <c r="A13" s="146">
        <v>44673</v>
      </c>
      <c r="B13" s="147">
        <v>200</v>
      </c>
      <c r="C13" s="151" t="s">
        <v>193</v>
      </c>
      <c r="D13" s="151" t="s">
        <v>190</v>
      </c>
      <c r="E13" s="152" t="s">
        <v>195</v>
      </c>
      <c r="F13" s="2"/>
    </row>
    <row r="14" spans="1:6" s="86" customFormat="1" x14ac:dyDescent="0.2">
      <c r="A14" s="146">
        <v>44683</v>
      </c>
      <c r="B14" s="147">
        <v>90</v>
      </c>
      <c r="C14" s="151" t="s">
        <v>193</v>
      </c>
      <c r="D14" s="151" t="s">
        <v>190</v>
      </c>
      <c r="E14" s="152" t="s">
        <v>196</v>
      </c>
      <c r="F14" s="2"/>
    </row>
    <row r="15" spans="1:6" s="86" customFormat="1" x14ac:dyDescent="0.2">
      <c r="A15" s="146"/>
      <c r="B15" s="147"/>
      <c r="C15" s="151"/>
      <c r="D15" s="151"/>
      <c r="E15" s="152"/>
      <c r="F15" s="2"/>
    </row>
    <row r="16" spans="1:6" s="86" customFormat="1" x14ac:dyDescent="0.2">
      <c r="A16" s="146"/>
      <c r="B16" s="147"/>
      <c r="C16" s="151"/>
      <c r="D16" s="151"/>
      <c r="E16" s="152"/>
      <c r="F16" s="2"/>
    </row>
    <row r="17" spans="1:6" s="86" customFormat="1" x14ac:dyDescent="0.2">
      <c r="A17" s="146"/>
      <c r="B17" s="147"/>
      <c r="C17" s="151"/>
      <c r="D17" s="151"/>
      <c r="E17" s="152"/>
      <c r="F17" s="2"/>
    </row>
    <row r="18" spans="1:6" s="86" customFormat="1" x14ac:dyDescent="0.2">
      <c r="A18" s="146"/>
      <c r="B18" s="147"/>
      <c r="C18" s="151"/>
      <c r="D18" s="151"/>
      <c r="E18" s="152"/>
      <c r="F18" s="2"/>
    </row>
    <row r="19" spans="1:6" s="86" customFormat="1" x14ac:dyDescent="0.2">
      <c r="A19" s="146"/>
      <c r="B19" s="147"/>
      <c r="C19" s="151"/>
      <c r="D19" s="151"/>
      <c r="E19" s="152"/>
      <c r="F19" s="2"/>
    </row>
    <row r="20" spans="1:6" s="86" customFormat="1" x14ac:dyDescent="0.2">
      <c r="A20" s="146"/>
      <c r="B20" s="147"/>
      <c r="C20" s="151"/>
      <c r="D20" s="151"/>
      <c r="E20" s="152"/>
      <c r="F20" s="2"/>
    </row>
    <row r="21" spans="1:6" s="86" customFormat="1" x14ac:dyDescent="0.2">
      <c r="A21" s="146"/>
      <c r="B21" s="147"/>
      <c r="C21" s="151"/>
      <c r="D21" s="151"/>
      <c r="E21" s="152"/>
      <c r="F21" s="2"/>
    </row>
    <row r="22" spans="1:6" s="86" customFormat="1" x14ac:dyDescent="0.2">
      <c r="A22" s="150"/>
      <c r="B22" s="147"/>
      <c r="C22" s="151"/>
      <c r="D22" s="151"/>
      <c r="E22" s="152"/>
      <c r="F22" s="2"/>
    </row>
    <row r="23" spans="1:6" s="86" customFormat="1" x14ac:dyDescent="0.2">
      <c r="A23" s="150"/>
      <c r="B23" s="147"/>
      <c r="C23" s="151"/>
      <c r="D23" s="151"/>
      <c r="E23" s="152"/>
      <c r="F23" s="2"/>
    </row>
    <row r="24" spans="1:6" s="86" customFormat="1" ht="11.25" hidden="1" customHeight="1" x14ac:dyDescent="0.2">
      <c r="A24" s="134"/>
      <c r="B24" s="133"/>
      <c r="C24" s="135"/>
      <c r="D24" s="135"/>
      <c r="E24" s="136"/>
      <c r="F24" s="2"/>
    </row>
    <row r="25" spans="1:6" ht="34.5" customHeight="1" x14ac:dyDescent="0.2">
      <c r="A25" s="87" t="s">
        <v>142</v>
      </c>
      <c r="B25" s="96">
        <f>SUM(B11:B24)</f>
        <v>490</v>
      </c>
      <c r="C25" s="105" t="str">
        <f>IF(SUBTOTAL(3,B11:B24)=SUBTOTAL(103,B11:B24),'Summary and sign-off'!$A$48,'Summary and sign-off'!$A$49)</f>
        <v>Check - there are no hidden rows with data</v>
      </c>
      <c r="D25" s="177" t="str">
        <f>IF('Summary and sign-off'!F58='Summary and sign-off'!F54,'Summary and sign-off'!A51,'Summary and sign-off'!A50)</f>
        <v>Check - each entry provides sufficient information</v>
      </c>
      <c r="E25" s="177"/>
      <c r="F25" s="2"/>
    </row>
    <row r="26" spans="1:6" x14ac:dyDescent="0.2">
      <c r="A26" s="21"/>
      <c r="B26" s="20"/>
      <c r="C26" s="20"/>
      <c r="D26" s="20"/>
      <c r="E26" s="20"/>
      <c r="F26" s="38"/>
    </row>
    <row r="27" spans="1:6" x14ac:dyDescent="0.2">
      <c r="A27" s="21" t="s">
        <v>73</v>
      </c>
      <c r="B27" s="22"/>
      <c r="C27" s="27"/>
      <c r="D27" s="20"/>
      <c r="E27" s="20"/>
      <c r="F27" s="38"/>
    </row>
    <row r="28" spans="1:6" ht="12.75" customHeight="1" x14ac:dyDescent="0.2">
      <c r="A28" s="23" t="s">
        <v>143</v>
      </c>
      <c r="B28" s="23"/>
      <c r="C28" s="23"/>
      <c r="D28" s="23"/>
      <c r="E28" s="23"/>
      <c r="F28" s="38"/>
    </row>
    <row r="29" spans="1:6" x14ac:dyDescent="0.2">
      <c r="A29" s="23" t="s">
        <v>144</v>
      </c>
      <c r="B29" s="31"/>
      <c r="C29" s="43"/>
      <c r="D29" s="44"/>
      <c r="E29" s="44"/>
      <c r="F29" s="38"/>
    </row>
    <row r="30" spans="1:6" x14ac:dyDescent="0.2">
      <c r="A30" s="23" t="s">
        <v>79</v>
      </c>
      <c r="B30" s="25"/>
      <c r="C30" s="26"/>
      <c r="D30" s="26"/>
      <c r="E30" s="26"/>
      <c r="F30" s="27"/>
    </row>
    <row r="31" spans="1:6" x14ac:dyDescent="0.2">
      <c r="A31" s="31" t="s">
        <v>145</v>
      </c>
      <c r="B31" s="31"/>
      <c r="C31" s="43"/>
      <c r="D31" s="43"/>
      <c r="E31" s="43"/>
      <c r="F31" s="38"/>
    </row>
    <row r="32" spans="1:6" ht="12.75" customHeight="1" x14ac:dyDescent="0.2">
      <c r="A32" s="31" t="s">
        <v>146</v>
      </c>
      <c r="B32" s="31"/>
      <c r="C32" s="45"/>
      <c r="D32" s="45"/>
      <c r="E32" s="33"/>
      <c r="F32" s="38"/>
    </row>
    <row r="33" spans="1:6" x14ac:dyDescent="0.2">
      <c r="A33" s="20"/>
      <c r="B33" s="20"/>
      <c r="C33" s="20"/>
      <c r="D33" s="20"/>
      <c r="E33" s="20"/>
      <c r="F33" s="38"/>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8"/>
  <sheetViews>
    <sheetView zoomScaleNormal="100" workbookViewId="0">
      <selection activeCell="B12" sqref="B12:B15"/>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3" t="s">
        <v>109</v>
      </c>
      <c r="B1" s="173"/>
      <c r="C1" s="173"/>
      <c r="D1" s="173"/>
      <c r="E1" s="173"/>
      <c r="F1" s="24"/>
    </row>
    <row r="2" spans="1:6" ht="21" customHeight="1" x14ac:dyDescent="0.2">
      <c r="A2" s="4" t="s">
        <v>52</v>
      </c>
      <c r="B2" s="176" t="s">
        <v>170</v>
      </c>
      <c r="C2" s="176"/>
      <c r="D2" s="176"/>
      <c r="E2" s="176"/>
      <c r="F2" s="24"/>
    </row>
    <row r="3" spans="1:6" ht="21" customHeight="1" x14ac:dyDescent="0.2">
      <c r="A3" s="4" t="s">
        <v>110</v>
      </c>
      <c r="B3" s="176" t="s">
        <v>208</v>
      </c>
      <c r="C3" s="176"/>
      <c r="D3" s="176"/>
      <c r="E3" s="176"/>
      <c r="F3" s="24"/>
    </row>
    <row r="4" spans="1:6" ht="21" customHeight="1" x14ac:dyDescent="0.2">
      <c r="A4" s="4" t="s">
        <v>111</v>
      </c>
      <c r="B4" s="176">
        <v>44440</v>
      </c>
      <c r="C4" s="176"/>
      <c r="D4" s="176"/>
      <c r="E4" s="176"/>
      <c r="F4" s="24"/>
    </row>
    <row r="5" spans="1:6" ht="21" customHeight="1" x14ac:dyDescent="0.2">
      <c r="A5" s="4" t="s">
        <v>112</v>
      </c>
      <c r="B5" s="176">
        <v>44742</v>
      </c>
      <c r="C5" s="176"/>
      <c r="D5" s="176"/>
      <c r="E5" s="176"/>
      <c r="F5" s="24"/>
    </row>
    <row r="6" spans="1:6" ht="21" customHeight="1" x14ac:dyDescent="0.2">
      <c r="A6" s="4" t="s">
        <v>113</v>
      </c>
      <c r="B6" s="171" t="s">
        <v>81</v>
      </c>
      <c r="C6" s="171"/>
      <c r="D6" s="171"/>
      <c r="E6" s="171"/>
      <c r="F6" s="34"/>
    </row>
    <row r="7" spans="1:6" ht="21" customHeight="1" x14ac:dyDescent="0.2">
      <c r="A7" s="4" t="s">
        <v>56</v>
      </c>
      <c r="B7" s="171" t="s">
        <v>83</v>
      </c>
      <c r="C7" s="171"/>
      <c r="D7" s="171"/>
      <c r="E7" s="171"/>
      <c r="F7" s="34"/>
    </row>
    <row r="8" spans="1:6" ht="35.25" customHeight="1" x14ac:dyDescent="0.2">
      <c r="A8" s="180" t="s">
        <v>147</v>
      </c>
      <c r="B8" s="180"/>
      <c r="C8" s="187"/>
      <c r="D8" s="187"/>
      <c r="E8" s="187"/>
      <c r="F8" s="24"/>
    </row>
    <row r="9" spans="1:6" ht="35.25" customHeight="1" x14ac:dyDescent="0.2">
      <c r="A9" s="188" t="s">
        <v>148</v>
      </c>
      <c r="B9" s="189"/>
      <c r="C9" s="189"/>
      <c r="D9" s="189"/>
      <c r="E9" s="189"/>
      <c r="F9" s="24"/>
    </row>
    <row r="10" spans="1:6" ht="27" customHeight="1" x14ac:dyDescent="0.2">
      <c r="A10" s="35" t="s">
        <v>117</v>
      </c>
      <c r="B10" s="35" t="s">
        <v>62</v>
      </c>
      <c r="C10" s="35" t="s">
        <v>149</v>
      </c>
      <c r="D10" s="35" t="s">
        <v>150</v>
      </c>
      <c r="E10" s="35" t="s">
        <v>121</v>
      </c>
      <c r="F10" s="36"/>
    </row>
    <row r="11" spans="1:6" s="86" customFormat="1" hidden="1" x14ac:dyDescent="0.2">
      <c r="A11" s="134"/>
      <c r="B11" s="133"/>
      <c r="C11" s="135"/>
      <c r="D11" s="135"/>
      <c r="E11" s="136"/>
      <c r="F11" s="3"/>
    </row>
    <row r="12" spans="1:6" s="86" customFormat="1" x14ac:dyDescent="0.2">
      <c r="A12" s="146">
        <v>44690</v>
      </c>
      <c r="B12" s="147">
        <v>166.75</v>
      </c>
      <c r="C12" s="151" t="s">
        <v>185</v>
      </c>
      <c r="D12" s="151" t="s">
        <v>186</v>
      </c>
      <c r="E12" s="152" t="s">
        <v>187</v>
      </c>
      <c r="F12" s="3"/>
    </row>
    <row r="13" spans="1:6" s="86" customFormat="1" x14ac:dyDescent="0.2">
      <c r="A13" s="146">
        <v>44606</v>
      </c>
      <c r="B13" s="147">
        <v>20.69</v>
      </c>
      <c r="C13" s="151" t="s">
        <v>215</v>
      </c>
      <c r="D13" s="151" t="s">
        <v>216</v>
      </c>
      <c r="E13" s="152" t="s">
        <v>187</v>
      </c>
      <c r="F13" s="3"/>
    </row>
    <row r="14" spans="1:6" s="86" customFormat="1" x14ac:dyDescent="0.2">
      <c r="A14" s="158" t="s">
        <v>217</v>
      </c>
      <c r="B14" s="147">
        <v>431</v>
      </c>
      <c r="C14" s="151" t="s">
        <v>218</v>
      </c>
      <c r="D14" s="151" t="s">
        <v>189</v>
      </c>
      <c r="E14" s="152" t="s">
        <v>187</v>
      </c>
      <c r="F14" s="3"/>
    </row>
    <row r="15" spans="1:6" s="86" customFormat="1" ht="25.5" x14ac:dyDescent="0.2">
      <c r="A15" s="146">
        <v>44677</v>
      </c>
      <c r="B15" s="147">
        <v>21.74</v>
      </c>
      <c r="C15" s="151" t="s">
        <v>191</v>
      </c>
      <c r="D15" s="151" t="s">
        <v>192</v>
      </c>
      <c r="E15" s="152" t="s">
        <v>187</v>
      </c>
      <c r="F15" s="3"/>
    </row>
    <row r="16" spans="1:6" s="86" customFormat="1" x14ac:dyDescent="0.2">
      <c r="A16" s="150"/>
      <c r="B16" s="147"/>
      <c r="C16" s="151"/>
      <c r="D16" s="151"/>
      <c r="E16" s="152"/>
      <c r="F16" s="3"/>
    </row>
    <row r="17" spans="1:6" s="86" customFormat="1" x14ac:dyDescent="0.2">
      <c r="A17" s="150"/>
      <c r="B17" s="147"/>
      <c r="C17" s="151"/>
      <c r="D17" s="151"/>
      <c r="E17" s="152"/>
      <c r="F17" s="3"/>
    </row>
    <row r="18" spans="1:6" s="86" customFormat="1" x14ac:dyDescent="0.2">
      <c r="A18" s="150"/>
      <c r="B18" s="147"/>
      <c r="C18" s="151"/>
      <c r="D18" s="151"/>
      <c r="E18" s="152"/>
      <c r="F18" s="3"/>
    </row>
    <row r="19" spans="1:6" s="86" customFormat="1" x14ac:dyDescent="0.2">
      <c r="A19" s="150"/>
      <c r="B19" s="147"/>
      <c r="C19" s="151"/>
      <c r="D19" s="151"/>
      <c r="E19" s="152"/>
      <c r="F19" s="3"/>
    </row>
    <row r="20" spans="1:6" s="86" customFormat="1" x14ac:dyDescent="0.2">
      <c r="A20" s="150"/>
      <c r="B20" s="147"/>
      <c r="C20" s="151"/>
      <c r="D20" s="151"/>
      <c r="E20" s="152"/>
      <c r="F20" s="3"/>
    </row>
    <row r="21" spans="1:6" s="86" customFormat="1" hidden="1" x14ac:dyDescent="0.2">
      <c r="A21" s="134"/>
      <c r="B21" s="133"/>
      <c r="C21" s="135"/>
      <c r="D21" s="135"/>
      <c r="E21" s="136"/>
      <c r="F21" s="3"/>
    </row>
    <row r="22" spans="1:6" ht="34.5" customHeight="1" x14ac:dyDescent="0.2">
      <c r="A22" s="87" t="s">
        <v>151</v>
      </c>
      <c r="B22" s="96">
        <f>SUM(B11:B21)</f>
        <v>640.18000000000006</v>
      </c>
      <c r="C22" s="105" t="str">
        <f>IF(SUBTOTAL(3,B11:B21)=SUBTOTAL(103,B11:B21),'Summary and sign-off'!$A$48,'Summary and sign-off'!$A$49)</f>
        <v>Check - there are no hidden rows with data</v>
      </c>
      <c r="D22" s="177" t="str">
        <f>IF('Summary and sign-off'!F59='Summary and sign-off'!F54,'Summary and sign-off'!A51,'Summary and sign-off'!A50)</f>
        <v>Check - each entry provides sufficient information</v>
      </c>
      <c r="E22" s="177"/>
      <c r="F22" s="37"/>
    </row>
    <row r="23" spans="1:6" ht="14.1" customHeight="1" x14ac:dyDescent="0.2">
      <c r="A23" s="38"/>
      <c r="B23" s="27"/>
      <c r="C23" s="20"/>
      <c r="D23" s="20"/>
      <c r="E23" s="20"/>
      <c r="F23" s="24"/>
    </row>
    <row r="24" spans="1:6" x14ac:dyDescent="0.2">
      <c r="A24" s="21" t="s">
        <v>152</v>
      </c>
      <c r="B24" s="20"/>
      <c r="C24" s="20"/>
      <c r="D24" s="20"/>
      <c r="E24" s="20"/>
      <c r="F24" s="24"/>
    </row>
    <row r="25" spans="1:6" ht="12.6" customHeight="1" x14ac:dyDescent="0.2">
      <c r="A25" s="23" t="s">
        <v>131</v>
      </c>
      <c r="B25" s="20"/>
      <c r="C25" s="20"/>
      <c r="D25" s="20"/>
      <c r="E25" s="20"/>
      <c r="F25" s="24"/>
    </row>
    <row r="26" spans="1:6" x14ac:dyDescent="0.2">
      <c r="A26" s="23" t="s">
        <v>79</v>
      </c>
      <c r="B26" s="25"/>
      <c r="C26" s="26"/>
      <c r="D26" s="26"/>
      <c r="E26" s="26"/>
      <c r="F26" s="27"/>
    </row>
    <row r="27" spans="1:6" x14ac:dyDescent="0.2">
      <c r="A27" s="31" t="s">
        <v>145</v>
      </c>
      <c r="B27" s="32"/>
      <c r="C27" s="27"/>
      <c r="D27" s="27"/>
      <c r="E27" s="27"/>
      <c r="F27" s="27"/>
    </row>
    <row r="28" spans="1:6" ht="12.75" customHeight="1" x14ac:dyDescent="0.2">
      <c r="A28" s="31" t="s">
        <v>146</v>
      </c>
      <c r="B28" s="39"/>
      <c r="C28" s="33"/>
      <c r="D28" s="33"/>
      <c r="E28" s="33"/>
      <c r="F28" s="33"/>
    </row>
    <row r="29" spans="1:6" x14ac:dyDescent="0.2">
      <c r="A29" s="38"/>
      <c r="B29" s="40"/>
      <c r="C29" s="20"/>
      <c r="D29" s="20"/>
      <c r="E29" s="20"/>
      <c r="F29" s="38"/>
    </row>
    <row r="30" spans="1:6" hidden="1" x14ac:dyDescent="0.2">
      <c r="A30" s="20"/>
      <c r="B30" s="20"/>
      <c r="C30" s="20"/>
      <c r="D30" s="20"/>
      <c r="E30" s="38"/>
    </row>
    <row r="31" spans="1:6" ht="12.75" hidden="1" customHeight="1" x14ac:dyDescent="0.2"/>
    <row r="32" spans="1:6" hidden="1" x14ac:dyDescent="0.2">
      <c r="A32" s="41"/>
      <c r="B32" s="41"/>
      <c r="C32" s="41"/>
      <c r="D32" s="41"/>
      <c r="E32" s="41"/>
      <c r="F32" s="24"/>
    </row>
    <row r="33" spans="1:6" hidden="1" x14ac:dyDescent="0.2">
      <c r="A33" s="41"/>
      <c r="B33" s="41"/>
      <c r="C33" s="41"/>
      <c r="D33" s="41"/>
      <c r="E33" s="41"/>
      <c r="F33" s="24"/>
    </row>
    <row r="34" spans="1:6" hidden="1" x14ac:dyDescent="0.2">
      <c r="A34" s="41"/>
      <c r="B34" s="41"/>
      <c r="C34" s="41"/>
      <c r="D34" s="41"/>
      <c r="E34" s="41"/>
      <c r="F34" s="24"/>
    </row>
    <row r="35" spans="1:6" hidden="1" x14ac:dyDescent="0.2">
      <c r="A35" s="41"/>
      <c r="B35" s="41"/>
      <c r="C35" s="41"/>
      <c r="D35" s="41"/>
      <c r="E35" s="41"/>
      <c r="F35" s="24"/>
    </row>
    <row r="36" spans="1:6" hidden="1" x14ac:dyDescent="0.2">
      <c r="A36" s="41"/>
      <c r="B36" s="41"/>
      <c r="C36" s="41"/>
      <c r="D36" s="41"/>
      <c r="E36" s="41"/>
      <c r="F36" s="24"/>
    </row>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sheetData>
  <sheetProtection formatCells="0" insertRows="0" deleteRows="0"/>
  <mergeCells count="10">
    <mergeCell ref="D22:E22"/>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Normal="100" workbookViewId="0">
      <selection activeCell="G17" sqref="G1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6" ht="26.25" customHeight="1" x14ac:dyDescent="0.2">
      <c r="A1" s="173" t="s">
        <v>153</v>
      </c>
      <c r="B1" s="173"/>
      <c r="C1" s="173"/>
      <c r="D1" s="173"/>
      <c r="E1" s="173"/>
      <c r="F1" s="173"/>
    </row>
    <row r="2" spans="1:6" ht="21" customHeight="1" x14ac:dyDescent="0.2">
      <c r="A2" s="4" t="s">
        <v>52</v>
      </c>
      <c r="B2" s="176" t="s">
        <v>170</v>
      </c>
      <c r="C2" s="176"/>
      <c r="D2" s="176"/>
      <c r="E2" s="176"/>
      <c r="F2" s="176"/>
    </row>
    <row r="3" spans="1:6" ht="21" customHeight="1" x14ac:dyDescent="0.2">
      <c r="A3" s="4" t="s">
        <v>110</v>
      </c>
      <c r="B3" s="176" t="s">
        <v>208</v>
      </c>
      <c r="C3" s="176"/>
      <c r="D3" s="176"/>
      <c r="E3" s="176"/>
      <c r="F3" s="176"/>
    </row>
    <row r="4" spans="1:6" ht="21" customHeight="1" x14ac:dyDescent="0.2">
      <c r="A4" s="4" t="s">
        <v>111</v>
      </c>
      <c r="B4" s="176">
        <v>44440</v>
      </c>
      <c r="C4" s="176"/>
      <c r="D4" s="176"/>
      <c r="E4" s="176"/>
      <c r="F4" s="176"/>
    </row>
    <row r="5" spans="1:6" ht="21" customHeight="1" x14ac:dyDescent="0.2">
      <c r="A5" s="4" t="s">
        <v>112</v>
      </c>
      <c r="B5" s="176">
        <v>44742</v>
      </c>
      <c r="C5" s="176"/>
      <c r="D5" s="176"/>
      <c r="E5" s="176"/>
      <c r="F5" s="176"/>
    </row>
    <row r="6" spans="1:6" ht="21" customHeight="1" x14ac:dyDescent="0.2">
      <c r="A6" s="4" t="s">
        <v>154</v>
      </c>
      <c r="B6" s="171" t="s">
        <v>81</v>
      </c>
      <c r="C6" s="171"/>
      <c r="D6" s="171"/>
      <c r="E6" s="171"/>
      <c r="F6" s="171"/>
    </row>
    <row r="7" spans="1:6" ht="21" customHeight="1" x14ac:dyDescent="0.2">
      <c r="A7" s="4" t="s">
        <v>56</v>
      </c>
      <c r="B7" s="171" t="s">
        <v>83</v>
      </c>
      <c r="C7" s="171"/>
      <c r="D7" s="171"/>
      <c r="E7" s="171"/>
      <c r="F7" s="171"/>
    </row>
    <row r="8" spans="1:6" ht="36" customHeight="1" x14ac:dyDescent="0.2">
      <c r="A8" s="180" t="s">
        <v>155</v>
      </c>
      <c r="B8" s="180"/>
      <c r="C8" s="180"/>
      <c r="D8" s="180"/>
      <c r="E8" s="180"/>
      <c r="F8" s="180"/>
    </row>
    <row r="9" spans="1:6" ht="36" customHeight="1" x14ac:dyDescent="0.2">
      <c r="A9" s="188" t="s">
        <v>156</v>
      </c>
      <c r="B9" s="189"/>
      <c r="C9" s="189"/>
      <c r="D9" s="189"/>
      <c r="E9" s="189"/>
      <c r="F9" s="189"/>
    </row>
    <row r="10" spans="1:6" ht="39" customHeight="1" x14ac:dyDescent="0.2">
      <c r="A10" s="35" t="s">
        <v>117</v>
      </c>
      <c r="B10" s="140" t="s">
        <v>157</v>
      </c>
      <c r="C10" s="140" t="s">
        <v>158</v>
      </c>
      <c r="D10" s="140" t="s">
        <v>159</v>
      </c>
      <c r="E10" s="140" t="s">
        <v>160</v>
      </c>
      <c r="F10" s="140" t="s">
        <v>161</v>
      </c>
    </row>
    <row r="11" spans="1:6" s="86" customFormat="1" hidden="1" x14ac:dyDescent="0.2">
      <c r="A11" s="132"/>
      <c r="B11" s="135"/>
      <c r="C11" s="137"/>
      <c r="D11" s="135"/>
      <c r="E11" s="138"/>
      <c r="F11" s="136"/>
    </row>
    <row r="12" spans="1:6" s="86" customFormat="1" x14ac:dyDescent="0.2">
      <c r="A12" s="146">
        <v>44470</v>
      </c>
      <c r="B12" s="153" t="s">
        <v>214</v>
      </c>
      <c r="C12" s="154" t="s">
        <v>96</v>
      </c>
      <c r="D12" s="153" t="s">
        <v>205</v>
      </c>
      <c r="E12" s="155" t="s">
        <v>91</v>
      </c>
      <c r="F12" s="156" t="s">
        <v>206</v>
      </c>
    </row>
    <row r="13" spans="1:6" s="86" customFormat="1" ht="25.5" x14ac:dyDescent="0.2">
      <c r="A13" s="146">
        <v>44511</v>
      </c>
      <c r="B13" s="153" t="s">
        <v>204</v>
      </c>
      <c r="C13" s="154" t="s">
        <v>96</v>
      </c>
      <c r="D13" s="153" t="s">
        <v>210</v>
      </c>
      <c r="E13" s="155" t="s">
        <v>91</v>
      </c>
      <c r="F13" s="156"/>
    </row>
    <row r="14" spans="1:6" s="86" customFormat="1" ht="25.5" x14ac:dyDescent="0.2">
      <c r="A14" s="146">
        <v>44511</v>
      </c>
      <c r="B14" s="153" t="s">
        <v>171</v>
      </c>
      <c r="C14" s="154" t="s">
        <v>96</v>
      </c>
      <c r="D14" s="153" t="s">
        <v>213</v>
      </c>
      <c r="E14" s="155" t="s">
        <v>91</v>
      </c>
      <c r="F14" s="156" t="s">
        <v>198</v>
      </c>
    </row>
    <row r="15" spans="1:6" s="86" customFormat="1" x14ac:dyDescent="0.2">
      <c r="A15" s="146">
        <v>44627</v>
      </c>
      <c r="B15" s="151" t="s">
        <v>200</v>
      </c>
      <c r="C15" s="154" t="s">
        <v>96</v>
      </c>
      <c r="D15" s="153" t="s">
        <v>201</v>
      </c>
      <c r="E15" s="155" t="s">
        <v>91</v>
      </c>
      <c r="F15" s="156" t="s">
        <v>202</v>
      </c>
    </row>
    <row r="16" spans="1:6" s="86" customFormat="1" ht="25.5" x14ac:dyDescent="0.2">
      <c r="A16" s="146">
        <v>44693</v>
      </c>
      <c r="B16" s="153" t="s">
        <v>211</v>
      </c>
      <c r="C16" s="154" t="s">
        <v>96</v>
      </c>
      <c r="D16" s="153" t="s">
        <v>212</v>
      </c>
      <c r="E16" s="155" t="s">
        <v>91</v>
      </c>
      <c r="F16" s="156"/>
    </row>
    <row r="17" spans="1:7" s="86" customFormat="1" ht="38.25" x14ac:dyDescent="0.2">
      <c r="A17" s="146">
        <v>44728</v>
      </c>
      <c r="B17" s="153" t="s">
        <v>209</v>
      </c>
      <c r="C17" s="154" t="s">
        <v>96</v>
      </c>
      <c r="D17" s="153" t="s">
        <v>199</v>
      </c>
      <c r="E17" s="155" t="s">
        <v>91</v>
      </c>
      <c r="F17" s="156" t="s">
        <v>203</v>
      </c>
    </row>
    <row r="18" spans="1:7" s="86" customFormat="1" x14ac:dyDescent="0.2">
      <c r="A18" s="146"/>
      <c r="B18" s="153"/>
      <c r="C18" s="154"/>
      <c r="D18" s="153"/>
      <c r="E18" s="155"/>
      <c r="F18" s="156"/>
    </row>
    <row r="19" spans="1:7" s="86" customFormat="1" x14ac:dyDescent="0.2">
      <c r="A19" s="146"/>
      <c r="B19" s="151"/>
      <c r="C19" s="154"/>
      <c r="D19" s="153"/>
      <c r="E19" s="155"/>
      <c r="F19" s="156"/>
    </row>
    <row r="20" spans="1:7" s="86" customFormat="1" x14ac:dyDescent="0.2">
      <c r="A20" s="146"/>
      <c r="B20" s="153"/>
      <c r="C20" s="154"/>
      <c r="D20" s="153"/>
      <c r="E20" s="155"/>
      <c r="F20" s="156"/>
    </row>
    <row r="21" spans="1:7" s="86" customFormat="1" hidden="1" x14ac:dyDescent="0.2">
      <c r="A21" s="132"/>
      <c r="B21" s="135"/>
      <c r="C21" s="137"/>
      <c r="D21" s="135"/>
      <c r="E21" s="138"/>
      <c r="F21" s="136"/>
    </row>
    <row r="22" spans="1:7" ht="34.5" customHeight="1" x14ac:dyDescent="0.2">
      <c r="A22" s="141" t="s">
        <v>162</v>
      </c>
      <c r="B22" s="142" t="s">
        <v>163</v>
      </c>
      <c r="C22" s="143">
        <f>C23+C24</f>
        <v>6</v>
      </c>
      <c r="D22" s="144" t="str">
        <f>IF(SUBTOTAL(3,C11:C21)=SUBTOTAL(103,C11:C21),'Summary and sign-off'!$A$48,'Summary and sign-off'!$A$49)</f>
        <v>Check - there are no hidden rows with data</v>
      </c>
      <c r="E22" s="177" t="str">
        <f>IF('Summary and sign-off'!F60='Summary and sign-off'!F54,'Summary and sign-off'!A52,'Summary and sign-off'!A50)</f>
        <v>Check - each entry provides sufficient information</v>
      </c>
      <c r="F22" s="177"/>
      <c r="G22" s="86"/>
    </row>
    <row r="23" spans="1:7" ht="25.5" customHeight="1" x14ac:dyDescent="0.25">
      <c r="A23" s="88"/>
      <c r="B23" s="89" t="s">
        <v>96</v>
      </c>
      <c r="C23" s="90">
        <f>COUNTIF(C11:C21,'Summary and sign-off'!A45)</f>
        <v>6</v>
      </c>
      <c r="D23" s="17"/>
      <c r="E23" s="18"/>
      <c r="F23" s="19"/>
    </row>
    <row r="24" spans="1:7" ht="25.5" customHeight="1" x14ac:dyDescent="0.25">
      <c r="A24" s="88"/>
      <c r="B24" s="89" t="s">
        <v>97</v>
      </c>
      <c r="C24" s="90">
        <f>COUNTIF(C11:C21,'Summary and sign-off'!A46)</f>
        <v>0</v>
      </c>
      <c r="D24" s="17"/>
      <c r="E24" s="18"/>
      <c r="F24" s="19"/>
    </row>
    <row r="25" spans="1:7" x14ac:dyDescent="0.2">
      <c r="A25" s="20"/>
      <c r="B25" s="21"/>
      <c r="C25" s="20"/>
      <c r="D25" s="22"/>
      <c r="E25" s="22"/>
      <c r="F25" s="20"/>
    </row>
    <row r="26" spans="1:7" x14ac:dyDescent="0.2">
      <c r="A26" s="21" t="s">
        <v>152</v>
      </c>
      <c r="B26" s="21"/>
      <c r="C26" s="21"/>
      <c r="D26" s="21"/>
      <c r="E26" s="21"/>
      <c r="F26" s="21"/>
    </row>
    <row r="27" spans="1:7" ht="12.6" customHeight="1" x14ac:dyDescent="0.2">
      <c r="A27" s="23" t="s">
        <v>131</v>
      </c>
      <c r="B27" s="20"/>
      <c r="C27" s="20"/>
      <c r="D27" s="20"/>
      <c r="E27" s="20"/>
      <c r="F27" s="24"/>
    </row>
    <row r="28" spans="1:7" x14ac:dyDescent="0.2">
      <c r="A28" s="23" t="s">
        <v>79</v>
      </c>
      <c r="B28" s="25"/>
      <c r="C28" s="26"/>
      <c r="D28" s="26"/>
      <c r="E28" s="26"/>
      <c r="F28" s="27"/>
    </row>
    <row r="29" spans="1:7" x14ac:dyDescent="0.2">
      <c r="A29" s="23" t="s">
        <v>164</v>
      </c>
      <c r="B29" s="28"/>
      <c r="C29" s="28"/>
      <c r="D29" s="28"/>
      <c r="E29" s="28"/>
      <c r="F29" s="28"/>
    </row>
    <row r="30" spans="1:7" ht="12.75" customHeight="1" x14ac:dyDescent="0.2">
      <c r="A30" s="23" t="s">
        <v>165</v>
      </c>
      <c r="B30" s="20"/>
      <c r="C30" s="20"/>
      <c r="D30" s="20"/>
      <c r="E30" s="20"/>
      <c r="F30" s="20"/>
    </row>
    <row r="31" spans="1:7" ht="12.95" customHeight="1" x14ac:dyDescent="0.2">
      <c r="A31" s="29" t="s">
        <v>166</v>
      </c>
      <c r="B31" s="30"/>
      <c r="C31" s="30"/>
      <c r="D31" s="30"/>
      <c r="E31" s="30"/>
      <c r="F31" s="30"/>
    </row>
    <row r="32" spans="1:7" x14ac:dyDescent="0.2">
      <c r="A32" s="31" t="s">
        <v>167</v>
      </c>
      <c r="B32" s="32"/>
      <c r="C32" s="27"/>
      <c r="D32" s="27"/>
      <c r="E32" s="27"/>
      <c r="F32" s="27"/>
    </row>
    <row r="33" spans="1:6" ht="12.75" customHeight="1" x14ac:dyDescent="0.2">
      <c r="A33" s="31" t="s">
        <v>146</v>
      </c>
      <c r="B33" s="23"/>
      <c r="C33" s="33"/>
      <c r="D33" s="33"/>
      <c r="E33" s="33"/>
      <c r="F33" s="33"/>
    </row>
    <row r="34" spans="1:6" ht="12.75" customHeight="1" x14ac:dyDescent="0.2">
      <c r="A34" s="23"/>
      <c r="B34" s="23"/>
      <c r="C34" s="33"/>
      <c r="D34" s="33"/>
      <c r="E34" s="33"/>
      <c r="F34" s="33"/>
    </row>
    <row r="35" spans="1:6" ht="12.75" hidden="1" customHeight="1" x14ac:dyDescent="0.2">
      <c r="A35" s="23"/>
      <c r="B35" s="23"/>
      <c r="C35" s="33"/>
      <c r="D35" s="33"/>
      <c r="E35" s="33"/>
      <c r="F35" s="33"/>
    </row>
    <row r="38" spans="1:6" hidden="1" x14ac:dyDescent="0.2">
      <c r="A38" s="21"/>
      <c r="B38" s="21"/>
      <c r="C38" s="21"/>
      <c r="D38" s="21"/>
      <c r="E38" s="21"/>
      <c r="F38" s="21"/>
    </row>
    <row r="39" spans="1:6" hidden="1" x14ac:dyDescent="0.2">
      <c r="A39" s="21"/>
      <c r="B39" s="21"/>
      <c r="C39" s="21"/>
      <c r="D39" s="21"/>
      <c r="E39" s="21"/>
      <c r="F39" s="21"/>
    </row>
    <row r="40" spans="1:6" hidden="1" x14ac:dyDescent="0.2">
      <c r="A40" s="21"/>
      <c r="B40" s="21"/>
      <c r="C40" s="21"/>
      <c r="D40" s="21"/>
      <c r="E40" s="21"/>
      <c r="F40" s="21"/>
    </row>
    <row r="41" spans="1:6" hidden="1" x14ac:dyDescent="0.2">
      <c r="A41" s="21"/>
      <c r="B41" s="21"/>
      <c r="C41" s="21"/>
      <c r="D41" s="21"/>
      <c r="E41" s="21"/>
      <c r="F41" s="21"/>
    </row>
    <row r="42" spans="1:6" hidden="1" x14ac:dyDescent="0.2">
      <c r="A42" s="21"/>
      <c r="B42" s="21"/>
      <c r="C42" s="21"/>
      <c r="D42" s="21"/>
      <c r="E42" s="21"/>
      <c r="F42" s="21"/>
    </row>
    <row r="43" spans="1:6" x14ac:dyDescent="0.2"/>
    <row r="44" spans="1:6" x14ac:dyDescent="0.2"/>
    <row r="45" spans="1:6" x14ac:dyDescent="0.2"/>
    <row r="46" spans="1:6" x14ac:dyDescent="0.2"/>
  </sheetData>
  <sheetProtection formatCells="0" insertRows="0" deleteRows="0"/>
  <dataConsolidate/>
  <mergeCells count="10">
    <mergeCell ref="E22:F22"/>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C11:C21</xm:sqref>
        </x14:dataValidation>
        <x14:dataValidation type="list" errorStyle="information" operator="greaterThan" allowBlank="1" showInputMessage="1" prompt="Provide specific $ value if possible" xr:uid="{00000000-0002-0000-0500-000003000000}">
          <x14:formula1>
            <xm:f>'Summary and sign-off'!$A$39:$A$44</xm:f>
          </x14:formula1>
          <xm:sqref>E11:E21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 D P M C ! 4 5 7 1 6 8 8 . 1 < / d o c u m e n t i d >  
     < s e n d e r i d > H E A D L A N D R < / s e n d e r i d >  
     < s e n d e r e m a i l > R O B Y N . H E A D L A N D @ N E M A . G O V T . N Z < / s e n d e r e m a i l >  
     < l a s t m o d i f i e d > 2 0 2 2 - 0 6 - 3 0 T 0 9 : 4 5 : 1 7 . 0 0 0 0 0 0 0 + 1 2 : 0 0 < / l a s t m o d i f i e d >  
     < d a t a b a s e > D P M C < / d a t a b a s e >  
 < / 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FC1DC18B-7995-405B-94C8-E7E6FB1DEF46}">
  <ds:schemaRefs>
    <ds:schemaRef ds:uri="http://www.imanage.com/work/xmlschema"/>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Sarah Holland [DPMC]</cp:lastModifiedBy>
  <cp:revision/>
  <dcterms:created xsi:type="dcterms:W3CDTF">2010-10-17T20:59:02Z</dcterms:created>
  <dcterms:modified xsi:type="dcterms:W3CDTF">2022-09-16T00:06:26Z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